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963" firstSheet="37" activeTab="55"/>
  </bookViews>
  <sheets>
    <sheet name="07.11.о" sheetId="11" r:id="rId1"/>
    <sheet name="07.11.л" sheetId="12" r:id="rId2"/>
    <sheet name="07.11ш" sheetId="13" r:id="rId3"/>
    <sheet name="07.11с" sheetId="14" r:id="rId4"/>
    <sheet name="07.11к" sheetId="15" r:id="rId5"/>
    <sheet name="07.11н" sheetId="16" r:id="rId6"/>
    <sheet name="07.11м" sheetId="17" r:id="rId7"/>
    <sheet name="08.11о" sheetId="18" r:id="rId8"/>
    <sheet name="08.11л" sheetId="19" r:id="rId9"/>
    <sheet name="08.11ш" sheetId="20" r:id="rId10"/>
    <sheet name="08.11с" sheetId="21" r:id="rId11"/>
    <sheet name="08.11к" sheetId="22" r:id="rId12"/>
    <sheet name="08.11н" sheetId="23" r:id="rId13"/>
    <sheet name="08.11м" sheetId="24" r:id="rId14"/>
    <sheet name="09.11.ш" sheetId="25" r:id="rId15"/>
    <sheet name="09.11.к" sheetId="26" r:id="rId16"/>
    <sheet name="18.10.с" sheetId="27" r:id="rId17"/>
    <sheet name="09.11.л" sheetId="28" r:id="rId18"/>
    <sheet name="09.11.о" sheetId="29" r:id="rId19"/>
    <sheet name="09.11.н" sheetId="30" r:id="rId20"/>
    <sheet name="09.11.м" sheetId="31" r:id="rId21"/>
    <sheet name="10.11.ш" sheetId="32" r:id="rId22"/>
    <sheet name="10.11.к" sheetId="33" r:id="rId23"/>
    <sheet name="10.11.с" sheetId="34" r:id="rId24"/>
    <sheet name="10.11.л" sheetId="35" r:id="rId25"/>
    <sheet name="10.11.о" sheetId="36" r:id="rId26"/>
    <sheet name="10.11.н" sheetId="37" r:id="rId27"/>
    <sheet name="10.11.м" sheetId="38" r:id="rId28"/>
    <sheet name="13.11.ш" sheetId="39" r:id="rId29"/>
    <sheet name="13.11.к" sheetId="40" r:id="rId30"/>
    <sheet name="13.11.с" sheetId="41" r:id="rId31"/>
    <sheet name="13.11.л" sheetId="42" r:id="rId32"/>
    <sheet name="13.11.о" sheetId="43" r:id="rId33"/>
    <sheet name="13.11.н" sheetId="44" r:id="rId34"/>
    <sheet name="13.11.м" sheetId="45" r:id="rId35"/>
    <sheet name="14.11.ш" sheetId="46" r:id="rId36"/>
    <sheet name="14.11.к" sheetId="47" r:id="rId37"/>
    <sheet name="14.11.с" sheetId="48" r:id="rId38"/>
    <sheet name="14.11.л" sheetId="49" r:id="rId39"/>
    <sheet name="14.11.о" sheetId="50" r:id="rId40"/>
    <sheet name="14.11.н" sheetId="51" r:id="rId41"/>
    <sheet name="14.11.м" sheetId="52" r:id="rId42"/>
    <sheet name="15.11.ш" sheetId="53" r:id="rId43"/>
    <sheet name="15.11.к" sheetId="54" r:id="rId44"/>
    <sheet name="15.11.с" sheetId="55" r:id="rId45"/>
    <sheet name="15.11.л" sheetId="56" r:id="rId46"/>
    <sheet name="15.11.о" sheetId="57" r:id="rId47"/>
    <sheet name="15.11.н" sheetId="58" r:id="rId48"/>
    <sheet name="15.11.м" sheetId="59" r:id="rId49"/>
    <sheet name="16.11.ш" sheetId="60" r:id="rId50"/>
    <sheet name="16.11.к" sheetId="61" r:id="rId51"/>
    <sheet name="16.11.с" sheetId="62" r:id="rId52"/>
    <sheet name="16.11.л" sheetId="63" r:id="rId53"/>
    <sheet name="16.11.о" sheetId="64" r:id="rId54"/>
    <sheet name="16.11.н" sheetId="65" r:id="rId55"/>
    <sheet name="16.11.м" sheetId="66" r:id="rId56"/>
  </sheets>
  <definedNames>
    <definedName name="_xlnm.Print_Area" localSheetId="1">'07.11.л'!$B$1:$G$51</definedName>
    <definedName name="_xlnm.Print_Area" localSheetId="0">'07.11.о'!$B$1:$G$80</definedName>
    <definedName name="_xlnm.Print_Area" localSheetId="4">'07.11к'!$B$1:$G$51</definedName>
    <definedName name="_xlnm.Print_Area" localSheetId="6">'07.11м'!$B$1:$G$67</definedName>
    <definedName name="_xlnm.Print_Area" localSheetId="5">'07.11н'!$B$1:$G$67</definedName>
    <definedName name="_xlnm.Print_Area" localSheetId="3">'07.11с'!$B$1:$G$46</definedName>
    <definedName name="_xlnm.Print_Area" localSheetId="2">'07.11ш'!$B$1:$G$52</definedName>
    <definedName name="_xlnm.Print_Area" localSheetId="11">'08.11к'!$B$1:$G$49</definedName>
    <definedName name="_xlnm.Print_Area" localSheetId="8">'08.11л'!$B$1:$G$47</definedName>
    <definedName name="_xlnm.Print_Area" localSheetId="13">'08.11м'!$B$1:$G$68</definedName>
    <definedName name="_xlnm.Print_Area" localSheetId="12">'08.11н'!$B$1:$G$73</definedName>
    <definedName name="_xlnm.Print_Area" localSheetId="7">'08.11о'!$B$1:$G$80</definedName>
    <definedName name="_xlnm.Print_Area" localSheetId="10">'08.11с'!$B$1:$G$46</definedName>
    <definedName name="_xlnm.Print_Area" localSheetId="9">'08.11ш'!$B$1:$G$52</definedName>
    <definedName name="_xlnm.Print_Area" localSheetId="15">'09.11.к'!$B$1:$G$49</definedName>
    <definedName name="_xlnm.Print_Area" localSheetId="17">'09.11.л'!$B$1:$G$43</definedName>
    <definedName name="_xlnm.Print_Area" localSheetId="20">'09.11.м'!$B$1:$G$56</definedName>
    <definedName name="_xlnm.Print_Area" localSheetId="19">'09.11.н'!$B$1:$G$67</definedName>
    <definedName name="_xlnm.Print_Area" localSheetId="18">'09.11.о'!$B$1:$G$76</definedName>
    <definedName name="_xlnm.Print_Area" localSheetId="14">'09.11.ш'!$B$1:$G$43</definedName>
    <definedName name="_xlnm.Print_Area" localSheetId="22">'10.11.к'!$B$1:$G$49</definedName>
    <definedName name="_xlnm.Print_Area" localSheetId="24">'10.11.л'!$B$1:$G$51</definedName>
    <definedName name="_xlnm.Print_Area" localSheetId="27">'10.11.м'!$B$1:$G$66</definedName>
    <definedName name="_xlnm.Print_Area" localSheetId="26">'10.11.н'!$B$1:$G$77</definedName>
    <definedName name="_xlnm.Print_Area" localSheetId="25">'10.11.о'!$B$1:$G$86</definedName>
    <definedName name="_xlnm.Print_Area" localSheetId="23">'10.11.с'!$B$1:$G$49</definedName>
    <definedName name="_xlnm.Print_Area" localSheetId="21">'10.11.ш'!$B$1:$G$52</definedName>
    <definedName name="_xlnm.Print_Area" localSheetId="29">'13.11.к'!$B$1:$G$49</definedName>
    <definedName name="_xlnm.Print_Area" localSheetId="31">'13.11.л'!$B$1:$G$45</definedName>
    <definedName name="_xlnm.Print_Area" localSheetId="34">'13.11.м'!$B$1:$G$60</definedName>
    <definedName name="_xlnm.Print_Area" localSheetId="33">'13.11.н'!$B$1:$G$60</definedName>
    <definedName name="_xlnm.Print_Area" localSheetId="32">'13.11.о'!$B$1:$G$80</definedName>
    <definedName name="_xlnm.Print_Area" localSheetId="30">'13.11.с'!$B$1:$G$45</definedName>
    <definedName name="_xlnm.Print_Area" localSheetId="28">'13.11.ш'!$B$1:$G$45</definedName>
    <definedName name="_xlnm.Print_Area" localSheetId="36">'14.11.к'!$B$1:$G$50</definedName>
    <definedName name="_xlnm.Print_Area" localSheetId="38">'14.11.л'!$B$1:$G$52</definedName>
    <definedName name="_xlnm.Print_Area" localSheetId="41">'14.11.м'!$B$1:$G$68</definedName>
    <definedName name="_xlnm.Print_Area" localSheetId="40">'14.11.н'!$B$1:$G$77</definedName>
    <definedName name="_xlnm.Print_Area" localSheetId="39">'14.11.о'!$B$1:$G$93</definedName>
    <definedName name="_xlnm.Print_Area" localSheetId="37">'14.11.с'!$B$1:$G$49</definedName>
    <definedName name="_xlnm.Print_Area" localSheetId="35">'14.11.ш'!$B$1:$G$53</definedName>
    <definedName name="_xlnm.Print_Area" localSheetId="43">'15.11.к'!$B$1:$G$49</definedName>
    <definedName name="_xlnm.Print_Area" localSheetId="45">'15.11.л'!$B$1:$G$49</definedName>
    <definedName name="_xlnm.Print_Area" localSheetId="48">'15.11.м'!$B$1:$G$50</definedName>
    <definedName name="_xlnm.Print_Area" localSheetId="47">'15.11.н'!$B$1:$G$75</definedName>
    <definedName name="_xlnm.Print_Area" localSheetId="46">'15.11.о'!$B$1:$G$88</definedName>
    <definedName name="_xlnm.Print_Area" localSheetId="44">'15.11.с'!$B$1:$G$47</definedName>
    <definedName name="_xlnm.Print_Area" localSheetId="42">'15.11.ш'!$B$1:$G$55</definedName>
    <definedName name="_xlnm.Print_Area" localSheetId="50">'16.11.к'!$B$1:$G$44</definedName>
    <definedName name="_xlnm.Print_Area" localSheetId="52">'16.11.л'!$B$1:$G$53</definedName>
    <definedName name="_xlnm.Print_Area" localSheetId="55">'16.11.м'!$B$1:$G$63</definedName>
    <definedName name="_xlnm.Print_Area" localSheetId="54">'16.11.н'!$B$1:$G$69</definedName>
    <definedName name="_xlnm.Print_Area" localSheetId="53">'16.11.о'!$B$1:$G$89</definedName>
    <definedName name="_xlnm.Print_Area" localSheetId="51">'16.11.с'!$B$1:$G$46</definedName>
    <definedName name="_xlnm.Print_Area" localSheetId="49">'16.11.ш'!$B$1:$G$53</definedName>
    <definedName name="_xlnm.Print_Area" localSheetId="16">'18.10.с'!$B$1:$G$47</definedName>
  </definedNames>
  <calcPr calcId="124519"/>
</workbook>
</file>

<file path=xl/calcChain.xml><?xml version="1.0" encoding="utf-8"?>
<calcChain xmlns="http://schemas.openxmlformats.org/spreadsheetml/2006/main">
  <c r="G25" i="61"/>
  <c r="H57" i="66" l="1"/>
  <c r="I56"/>
  <c r="H56"/>
  <c r="H55"/>
  <c r="E55"/>
  <c r="G55" s="1"/>
  <c r="I55" s="1"/>
  <c r="H52"/>
  <c r="I51"/>
  <c r="H51"/>
  <c r="H50"/>
  <c r="E50"/>
  <c r="G50" s="1"/>
  <c r="I50" s="1"/>
  <c r="H47"/>
  <c r="I46"/>
  <c r="H46"/>
  <c r="H45"/>
  <c r="E45"/>
  <c r="G45" s="1"/>
  <c r="I45" s="1"/>
  <c r="H42"/>
  <c r="I41"/>
  <c r="H41"/>
  <c r="I40"/>
  <c r="H40"/>
  <c r="E40"/>
  <c r="A40"/>
  <c r="H39"/>
  <c r="E39"/>
  <c r="G39" s="1"/>
  <c r="I39" s="1"/>
  <c r="H38"/>
  <c r="E38"/>
  <c r="G38" s="1"/>
  <c r="I38" s="1"/>
  <c r="A38"/>
  <c r="H35"/>
  <c r="I34"/>
  <c r="H34"/>
  <c r="I33"/>
  <c r="H33"/>
  <c r="E33"/>
  <c r="A33"/>
  <c r="H32"/>
  <c r="E32"/>
  <c r="G32" s="1"/>
  <c r="I32" s="1"/>
  <c r="H31"/>
  <c r="E31"/>
  <c r="G31" s="1"/>
  <c r="I31" s="1"/>
  <c r="A31"/>
  <c r="I30"/>
  <c r="H30"/>
  <c r="E30"/>
  <c r="A30"/>
  <c r="I29"/>
  <c r="H29"/>
  <c r="E29"/>
  <c r="A29"/>
  <c r="I28"/>
  <c r="H28"/>
  <c r="E28"/>
  <c r="A28"/>
  <c r="H27"/>
  <c r="E27"/>
  <c r="G27" s="1"/>
  <c r="I27" s="1"/>
  <c r="H24"/>
  <c r="I23"/>
  <c r="H23"/>
  <c r="H22"/>
  <c r="E22"/>
  <c r="G22" s="1"/>
  <c r="I22" s="1"/>
  <c r="H21"/>
  <c r="G21"/>
  <c r="I21" s="1"/>
  <c r="E2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63" i="65"/>
  <c r="I62"/>
  <c r="H62"/>
  <c r="H61"/>
  <c r="E61"/>
  <c r="G61" s="1"/>
  <c r="I61" s="1"/>
  <c r="H58"/>
  <c r="I57"/>
  <c r="H57"/>
  <c r="H56"/>
  <c r="E56"/>
  <c r="G56" s="1"/>
  <c r="I56" s="1"/>
  <c r="H53"/>
  <c r="I52"/>
  <c r="H52"/>
  <c r="H51"/>
  <c r="E51"/>
  <c r="G51" s="1"/>
  <c r="I51" s="1"/>
  <c r="H48"/>
  <c r="I47"/>
  <c r="H47"/>
  <c r="H46"/>
  <c r="E46"/>
  <c r="G46" s="1"/>
  <c r="I46" s="1"/>
  <c r="A46"/>
  <c r="H45"/>
  <c r="E45"/>
  <c r="G45" s="1"/>
  <c r="I45" s="1"/>
  <c r="H42"/>
  <c r="I41"/>
  <c r="H41"/>
  <c r="I40"/>
  <c r="H40"/>
  <c r="E40"/>
  <c r="A40"/>
  <c r="H39"/>
  <c r="E39"/>
  <c r="G39" s="1"/>
  <c r="I39" s="1"/>
  <c r="H38"/>
  <c r="E38"/>
  <c r="G38" s="1"/>
  <c r="I38" s="1"/>
  <c r="H35"/>
  <c r="I34"/>
  <c r="H34"/>
  <c r="I33"/>
  <c r="H33"/>
  <c r="E33"/>
  <c r="A33"/>
  <c r="I32"/>
  <c r="H32"/>
  <c r="E32"/>
  <c r="A32" s="1"/>
  <c r="H31"/>
  <c r="E31"/>
  <c r="G31" s="1"/>
  <c r="I31" s="1"/>
  <c r="I30"/>
  <c r="H30"/>
  <c r="E30"/>
  <c r="A30" s="1"/>
  <c r="I29"/>
  <c r="H29"/>
  <c r="E29"/>
  <c r="A29" s="1"/>
  <c r="I28"/>
  <c r="H28"/>
  <c r="E28"/>
  <c r="A28" s="1"/>
  <c r="H27"/>
  <c r="E27"/>
  <c r="G27" s="1"/>
  <c r="I27" s="1"/>
  <c r="A27"/>
  <c r="H24"/>
  <c r="I23"/>
  <c r="H23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83" i="64"/>
  <c r="I82"/>
  <c r="H82"/>
  <c r="H81"/>
  <c r="E81"/>
  <c r="G81" s="1"/>
  <c r="I81" s="1"/>
  <c r="H78"/>
  <c r="I77"/>
  <c r="H77"/>
  <c r="I76"/>
  <c r="H76"/>
  <c r="E76"/>
  <c r="A76"/>
  <c r="A77" s="1"/>
  <c r="A78" s="1"/>
  <c r="F78" s="1"/>
  <c r="I78" s="1"/>
  <c r="H73"/>
  <c r="I72"/>
  <c r="H72"/>
  <c r="I71"/>
  <c r="H71"/>
  <c r="E71"/>
  <c r="A71" s="1"/>
  <c r="H70"/>
  <c r="E70"/>
  <c r="G70" s="1"/>
  <c r="I70" s="1"/>
  <c r="H67"/>
  <c r="I66"/>
  <c r="H66"/>
  <c r="I65"/>
  <c r="H65"/>
  <c r="E65"/>
  <c r="A65" s="1"/>
  <c r="I64"/>
  <c r="H64"/>
  <c r="E64"/>
  <c r="A64" s="1"/>
  <c r="H63"/>
  <c r="E63"/>
  <c r="G63" s="1"/>
  <c r="I63" s="1"/>
  <c r="H60"/>
  <c r="I59"/>
  <c r="H59"/>
  <c r="I58"/>
  <c r="H58"/>
  <c r="E58"/>
  <c r="A58" s="1"/>
  <c r="I57"/>
  <c r="H57"/>
  <c r="E57"/>
  <c r="A57" s="1"/>
  <c r="H56"/>
  <c r="G56"/>
  <c r="I56" s="1"/>
  <c r="E56"/>
  <c r="A56"/>
  <c r="I55"/>
  <c r="H55"/>
  <c r="E55"/>
  <c r="A55" s="1"/>
  <c r="I54"/>
  <c r="H54"/>
  <c r="E54"/>
  <c r="A54" s="1"/>
  <c r="I53"/>
  <c r="H53"/>
  <c r="E53"/>
  <c r="A53" s="1"/>
  <c r="H52"/>
  <c r="E52"/>
  <c r="G52" s="1"/>
  <c r="I52" s="1"/>
  <c r="H49"/>
  <c r="I48"/>
  <c r="H48"/>
  <c r="I47"/>
  <c r="H47"/>
  <c r="E47"/>
  <c r="A47"/>
  <c r="H46"/>
  <c r="E46"/>
  <c r="G46" s="1"/>
  <c r="I46" s="1"/>
  <c r="H45"/>
  <c r="E45"/>
  <c r="G45" s="1"/>
  <c r="I45" s="1"/>
  <c r="H44"/>
  <c r="E44"/>
  <c r="G44" s="1"/>
  <c r="I44" s="1"/>
  <c r="H43"/>
  <c r="E43"/>
  <c r="G43" s="1"/>
  <c r="I43" s="1"/>
  <c r="H42"/>
  <c r="E42"/>
  <c r="G42" s="1"/>
  <c r="I42" s="1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H25"/>
  <c r="E25"/>
  <c r="G25" s="1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7" i="63"/>
  <c r="I46"/>
  <c r="H46"/>
  <c r="H45"/>
  <c r="E45"/>
  <c r="G45" s="1"/>
  <c r="I45" s="1"/>
  <c r="H42"/>
  <c r="I41"/>
  <c r="H41"/>
  <c r="H40"/>
  <c r="E40"/>
  <c r="G40" s="1"/>
  <c r="I40" s="1"/>
  <c r="H37"/>
  <c r="I36"/>
  <c r="H36"/>
  <c r="H35"/>
  <c r="E35"/>
  <c r="G35" s="1"/>
  <c r="I35" s="1"/>
  <c r="H34"/>
  <c r="E34"/>
  <c r="G34" s="1"/>
  <c r="I34" s="1"/>
  <c r="H31"/>
  <c r="I30"/>
  <c r="H30"/>
  <c r="I29"/>
  <c r="H29"/>
  <c r="E29"/>
  <c r="A29"/>
  <c r="H28"/>
  <c r="E28"/>
  <c r="G28" s="1"/>
  <c r="I28" s="1"/>
  <c r="H27"/>
  <c r="E27"/>
  <c r="G27" s="1"/>
  <c r="I27" s="1"/>
  <c r="A27"/>
  <c r="H24"/>
  <c r="I23"/>
  <c r="H23"/>
  <c r="H22"/>
  <c r="E22"/>
  <c r="G22" s="1"/>
  <c r="I22" s="1"/>
  <c r="H21"/>
  <c r="E21"/>
  <c r="G21" s="1"/>
  <c r="I21" s="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40" i="62"/>
  <c r="I39"/>
  <c r="H39"/>
  <c r="H38"/>
  <c r="E38"/>
  <c r="G38" s="1"/>
  <c r="I38" s="1"/>
  <c r="H35"/>
  <c r="I34"/>
  <c r="H34"/>
  <c r="H33"/>
  <c r="E33"/>
  <c r="G33" s="1"/>
  <c r="I33" s="1"/>
  <c r="H30"/>
  <c r="I29"/>
  <c r="H29"/>
  <c r="H28"/>
  <c r="E28"/>
  <c r="G28" s="1"/>
  <c r="I28" s="1"/>
  <c r="H27"/>
  <c r="E27"/>
  <c r="G27" s="1"/>
  <c r="I27" s="1"/>
  <c r="H24"/>
  <c r="I23"/>
  <c r="H23"/>
  <c r="H22"/>
  <c r="E22"/>
  <c r="G22" s="1"/>
  <c r="I22" s="1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A19" i="65" l="1"/>
  <c r="A17" i="64"/>
  <c r="A27" i="62"/>
  <c r="A22"/>
  <c r="A16"/>
  <c r="A39" i="66"/>
  <c r="A41" s="1"/>
  <c r="A42" s="1"/>
  <c r="F42" s="1"/>
  <c r="I42" s="1"/>
  <c r="A45"/>
  <c r="A46" s="1"/>
  <c r="A47" s="1"/>
  <c r="F47" s="1"/>
  <c r="I47" s="1"/>
  <c r="A50"/>
  <c r="A51" s="1"/>
  <c r="A52" s="1"/>
  <c r="F52" s="1"/>
  <c r="I52" s="1"/>
  <c r="A55"/>
  <c r="A56" s="1"/>
  <c r="A16"/>
  <c r="A18"/>
  <c r="A20"/>
  <c r="A22"/>
  <c r="A27"/>
  <c r="A32"/>
  <c r="A38" i="65"/>
  <c r="A17"/>
  <c r="A21"/>
  <c r="A31"/>
  <c r="A34" s="1"/>
  <c r="A35" s="1"/>
  <c r="F35" s="1"/>
  <c r="I35" s="1"/>
  <c r="A51"/>
  <c r="A52" s="1"/>
  <c r="A53" s="1"/>
  <c r="F53" s="1"/>
  <c r="I53" s="1"/>
  <c r="A56"/>
  <c r="A57" s="1"/>
  <c r="A58" s="1"/>
  <c r="F58" s="1"/>
  <c r="I58" s="1"/>
  <c r="A61"/>
  <c r="A62" s="1"/>
  <c r="A16"/>
  <c r="A18"/>
  <c r="A20"/>
  <c r="A22"/>
  <c r="A39"/>
  <c r="A41" s="1"/>
  <c r="A42" s="1"/>
  <c r="F42" s="1"/>
  <c r="I42" s="1"/>
  <c r="A45"/>
  <c r="A47" s="1"/>
  <c r="A48" s="1"/>
  <c r="F48" s="1"/>
  <c r="I48" s="1"/>
  <c r="A70" i="64"/>
  <c r="A72" s="1"/>
  <c r="A73" s="1"/>
  <c r="F73" s="1"/>
  <c r="I73" s="1"/>
  <c r="A63"/>
  <c r="A45"/>
  <c r="A43"/>
  <c r="A19"/>
  <c r="A66"/>
  <c r="A67" s="1"/>
  <c r="F67" s="1"/>
  <c r="I67" s="1"/>
  <c r="A42"/>
  <c r="A44"/>
  <c r="A46"/>
  <c r="A52"/>
  <c r="A59" s="1"/>
  <c r="A60" s="1"/>
  <c r="F60" s="1"/>
  <c r="I60" s="1"/>
  <c r="A81"/>
  <c r="A82" s="1"/>
  <c r="A16"/>
  <c r="A18"/>
  <c r="A20"/>
  <c r="A25"/>
  <c r="A27" s="1"/>
  <c r="A28" s="1"/>
  <c r="F28" s="1"/>
  <c r="I28" s="1"/>
  <c r="A31"/>
  <c r="A32" s="1"/>
  <c r="A33" s="1"/>
  <c r="F33" s="1"/>
  <c r="I33" s="1"/>
  <c r="A36"/>
  <c r="A37" s="1"/>
  <c r="A38" s="1"/>
  <c r="F38" s="1"/>
  <c r="I38" s="1"/>
  <c r="A41"/>
  <c r="A48" s="1"/>
  <c r="A49" s="1"/>
  <c r="F49" s="1"/>
  <c r="I49" s="1"/>
  <c r="A34" i="63"/>
  <c r="A36" s="1"/>
  <c r="A37" s="1"/>
  <c r="F37" s="1"/>
  <c r="I37" s="1"/>
  <c r="A16"/>
  <c r="A18"/>
  <c r="A20"/>
  <c r="A22"/>
  <c r="A35"/>
  <c r="A40"/>
  <c r="A41" s="1"/>
  <c r="A42" s="1"/>
  <c r="F42" s="1"/>
  <c r="I42" s="1"/>
  <c r="A45"/>
  <c r="A46" s="1"/>
  <c r="A28"/>
  <c r="A30" s="1"/>
  <c r="A31" s="1"/>
  <c r="F31" s="1"/>
  <c r="I31" s="1"/>
  <c r="A17" i="62"/>
  <c r="A19"/>
  <c r="A21"/>
  <c r="A28"/>
  <c r="A29" s="1"/>
  <c r="A30" s="1"/>
  <c r="F30" s="1"/>
  <c r="I30" s="1"/>
  <c r="A33"/>
  <c r="A34" s="1"/>
  <c r="A35" s="1"/>
  <c r="F35" s="1"/>
  <c r="I35" s="1"/>
  <c r="A38"/>
  <c r="A39" s="1"/>
  <c r="A23" l="1"/>
  <c r="A24" s="1"/>
  <c r="F24" s="1"/>
  <c r="I24" s="1"/>
  <c r="A34" i="66"/>
  <c r="A35" s="1"/>
  <c r="F35" s="1"/>
  <c r="I35" s="1"/>
  <c r="A23"/>
  <c r="A24" s="1"/>
  <c r="F24" s="1"/>
  <c r="I24" s="1"/>
  <c r="A57"/>
  <c r="F57" s="1"/>
  <c r="I57" s="1"/>
  <c r="A63" i="65"/>
  <c r="F63" s="1"/>
  <c r="I63" s="1"/>
  <c r="A23"/>
  <c r="A24" s="1"/>
  <c r="F24" s="1"/>
  <c r="I24" s="1"/>
  <c r="I65" s="1"/>
  <c r="A83" i="64"/>
  <c r="F83" s="1"/>
  <c r="I83" s="1"/>
  <c r="A21"/>
  <c r="A22" s="1"/>
  <c r="F22" s="1"/>
  <c r="I22" s="1"/>
  <c r="I85" s="1"/>
  <c r="A47" i="63"/>
  <c r="F47" s="1"/>
  <c r="I47" s="1"/>
  <c r="A23"/>
  <c r="A24" s="1"/>
  <c r="F24" s="1"/>
  <c r="I24" s="1"/>
  <c r="I49" s="1"/>
  <c r="A42" i="62"/>
  <c r="A43" s="1"/>
  <c r="F43" s="1"/>
  <c r="F42" s="1"/>
  <c r="A40"/>
  <c r="F40" s="1"/>
  <c r="I40" s="1"/>
  <c r="I42" l="1"/>
  <c r="A59" i="66"/>
  <c r="A60" s="1"/>
  <c r="F60" s="1"/>
  <c r="F59" s="1"/>
  <c r="I59"/>
  <c r="A65" i="65"/>
  <c r="A66" s="1"/>
  <c r="F66" s="1"/>
  <c r="F65" s="1"/>
  <c r="A85" i="64"/>
  <c r="A86" s="1"/>
  <c r="F86" s="1"/>
  <c r="F85" s="1"/>
  <c r="A49" i="63"/>
  <c r="A50" s="1"/>
  <c r="F50" s="1"/>
  <c r="F49" s="1"/>
  <c r="H38" i="61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 s="1"/>
  <c r="H25"/>
  <c r="E25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7" i="60"/>
  <c r="I46"/>
  <c r="H46"/>
  <c r="H45"/>
  <c r="E45"/>
  <c r="G45" s="1"/>
  <c r="I45" s="1"/>
  <c r="A45"/>
  <c r="A46" s="1"/>
  <c r="H42"/>
  <c r="I41"/>
  <c r="H41"/>
  <c r="H40"/>
  <c r="E40"/>
  <c r="G40" s="1"/>
  <c r="I40" s="1"/>
  <c r="H37"/>
  <c r="I36"/>
  <c r="H36"/>
  <c r="H35"/>
  <c r="E35"/>
  <c r="G35" s="1"/>
  <c r="I35" s="1"/>
  <c r="H34"/>
  <c r="E34"/>
  <c r="G34" s="1"/>
  <c r="I34" s="1"/>
  <c r="A34"/>
  <c r="H31"/>
  <c r="I30"/>
  <c r="H30"/>
  <c r="I29"/>
  <c r="H29"/>
  <c r="E29"/>
  <c r="A29"/>
  <c r="H28"/>
  <c r="E28"/>
  <c r="G28" s="1"/>
  <c r="I28" s="1"/>
  <c r="H27"/>
  <c r="E27"/>
  <c r="G27" s="1"/>
  <c r="I27" s="1"/>
  <c r="H24"/>
  <c r="I23"/>
  <c r="H23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52" i="58"/>
  <c r="E52"/>
  <c r="G52" s="1"/>
  <c r="I52" s="1"/>
  <c r="H44" i="59"/>
  <c r="I43"/>
  <c r="H43"/>
  <c r="H42"/>
  <c r="E42"/>
  <c r="G42" s="1"/>
  <c r="I42" s="1"/>
  <c r="H39"/>
  <c r="I38"/>
  <c r="H38"/>
  <c r="H37"/>
  <c r="E37"/>
  <c r="G37" s="1"/>
  <c r="I37" s="1"/>
  <c r="A37"/>
  <c r="A38" s="1"/>
  <c r="A39" s="1"/>
  <c r="F39" s="1"/>
  <c r="I39" s="1"/>
  <c r="H34"/>
  <c r="I33"/>
  <c r="H33"/>
  <c r="H32"/>
  <c r="E32"/>
  <c r="G32" s="1"/>
  <c r="I32" s="1"/>
  <c r="H31"/>
  <c r="E31"/>
  <c r="G31" s="1"/>
  <c r="I31" s="1"/>
  <c r="H28"/>
  <c r="I27"/>
  <c r="H27"/>
  <c r="I26"/>
  <c r="H26"/>
  <c r="E26"/>
  <c r="A26"/>
  <c r="I25"/>
  <c r="H25"/>
  <c r="E25"/>
  <c r="A25"/>
  <c r="H24"/>
  <c r="E24"/>
  <c r="G24" s="1"/>
  <c r="I24" s="1"/>
  <c r="H21"/>
  <c r="I20"/>
  <c r="H20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16"/>
  <c r="H69" i="58"/>
  <c r="I68"/>
  <c r="H68"/>
  <c r="H67"/>
  <c r="E67"/>
  <c r="G67" s="1"/>
  <c r="I67" s="1"/>
  <c r="H64"/>
  <c r="I63"/>
  <c r="H63"/>
  <c r="H62"/>
  <c r="E62"/>
  <c r="G62" s="1"/>
  <c r="I62" s="1"/>
  <c r="H59"/>
  <c r="I58"/>
  <c r="H58"/>
  <c r="H57"/>
  <c r="E57"/>
  <c r="G57" s="1"/>
  <c r="I57" s="1"/>
  <c r="H54"/>
  <c r="I53"/>
  <c r="H53"/>
  <c r="H51"/>
  <c r="E51"/>
  <c r="G51" s="1"/>
  <c r="I51" s="1"/>
  <c r="H48"/>
  <c r="I47"/>
  <c r="H47"/>
  <c r="H46"/>
  <c r="E46"/>
  <c r="G46" s="1"/>
  <c r="I46" s="1"/>
  <c r="H43"/>
  <c r="I42"/>
  <c r="H42"/>
  <c r="I41"/>
  <c r="H41"/>
  <c r="E41"/>
  <c r="A41" s="1"/>
  <c r="H40"/>
  <c r="E40"/>
  <c r="G40" s="1"/>
  <c r="I40" s="1"/>
  <c r="I39"/>
  <c r="H39"/>
  <c r="E39"/>
  <c r="A39"/>
  <c r="I38"/>
  <c r="H38"/>
  <c r="E38"/>
  <c r="A38"/>
  <c r="H35"/>
  <c r="I34"/>
  <c r="H34"/>
  <c r="I33"/>
  <c r="H33"/>
  <c r="E33"/>
  <c r="A33" s="1"/>
  <c r="I32"/>
  <c r="H32"/>
  <c r="E32"/>
  <c r="A32" s="1"/>
  <c r="H31"/>
  <c r="E31"/>
  <c r="G31" s="1"/>
  <c r="I31" s="1"/>
  <c r="A31"/>
  <c r="H30"/>
  <c r="E30"/>
  <c r="G30" s="1"/>
  <c r="I30" s="1"/>
  <c r="H27"/>
  <c r="I26"/>
  <c r="H26"/>
  <c r="H25"/>
  <c r="E25"/>
  <c r="G25" s="1"/>
  <c r="I25" s="1"/>
  <c r="H24"/>
  <c r="E24"/>
  <c r="G24" s="1"/>
  <c r="I24" s="1"/>
  <c r="A24"/>
  <c r="H23"/>
  <c r="E23"/>
  <c r="G23" s="1"/>
  <c r="I23" s="1"/>
  <c r="H22"/>
  <c r="G22"/>
  <c r="I22" s="1"/>
  <c r="E22"/>
  <c r="A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82" i="57"/>
  <c r="I81"/>
  <c r="H81"/>
  <c r="H80"/>
  <c r="E80"/>
  <c r="G80" s="1"/>
  <c r="I80" s="1"/>
  <c r="H77"/>
  <c r="I76"/>
  <c r="H76"/>
  <c r="I75"/>
  <c r="H75"/>
  <c r="E75"/>
  <c r="A75" s="1"/>
  <c r="A76" s="1"/>
  <c r="A77" s="1"/>
  <c r="F77" s="1"/>
  <c r="I77" s="1"/>
  <c r="H72"/>
  <c r="I71"/>
  <c r="H71"/>
  <c r="H70"/>
  <c r="E70"/>
  <c r="G70" s="1"/>
  <c r="I70" s="1"/>
  <c r="H67"/>
  <c r="I66"/>
  <c r="H66"/>
  <c r="I65"/>
  <c r="H65"/>
  <c r="E65"/>
  <c r="A65"/>
  <c r="I64"/>
  <c r="H64"/>
  <c r="E64"/>
  <c r="A64"/>
  <c r="H63"/>
  <c r="E63"/>
  <c r="G63" s="1"/>
  <c r="I63" s="1"/>
  <c r="H60"/>
  <c r="I59"/>
  <c r="H59"/>
  <c r="I58"/>
  <c r="H58"/>
  <c r="E58"/>
  <c r="A58" s="1"/>
  <c r="I57"/>
  <c r="H57"/>
  <c r="E57"/>
  <c r="A57" s="1"/>
  <c r="I56"/>
  <c r="H56"/>
  <c r="E56"/>
  <c r="A56" s="1"/>
  <c r="H55"/>
  <c r="E55"/>
  <c r="G55" s="1"/>
  <c r="I55" s="1"/>
  <c r="H52"/>
  <c r="I51"/>
  <c r="H51"/>
  <c r="I50"/>
  <c r="H50"/>
  <c r="E50"/>
  <c r="A50" s="1"/>
  <c r="H49"/>
  <c r="E49"/>
  <c r="G49" s="1"/>
  <c r="I49" s="1"/>
  <c r="H48"/>
  <c r="E48"/>
  <c r="G48" s="1"/>
  <c r="I48" s="1"/>
  <c r="H47"/>
  <c r="E47"/>
  <c r="G47" s="1"/>
  <c r="I47" s="1"/>
  <c r="H46"/>
  <c r="E46"/>
  <c r="G46" s="1"/>
  <c r="I46" s="1"/>
  <c r="H45"/>
  <c r="E45"/>
  <c r="G45" s="1"/>
  <c r="I45" s="1"/>
  <c r="H44"/>
  <c r="E44"/>
  <c r="G44" s="1"/>
  <c r="I44" s="1"/>
  <c r="H43"/>
  <c r="E43"/>
  <c r="G43" s="1"/>
  <c r="I43" s="1"/>
  <c r="H42"/>
  <c r="E42"/>
  <c r="G42" s="1"/>
  <c r="I42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 s="1"/>
  <c r="H26"/>
  <c r="E26"/>
  <c r="G26" s="1"/>
  <c r="I26" s="1"/>
  <c r="H23"/>
  <c r="I22"/>
  <c r="H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43" i="56"/>
  <c r="I42"/>
  <c r="H42"/>
  <c r="H41"/>
  <c r="E41"/>
  <c r="G41" s="1"/>
  <c r="I41" s="1"/>
  <c r="H38"/>
  <c r="I37"/>
  <c r="H37"/>
  <c r="H36"/>
  <c r="E36"/>
  <c r="G36" s="1"/>
  <c r="I36" s="1"/>
  <c r="A36"/>
  <c r="A37" s="1"/>
  <c r="A38" s="1"/>
  <c r="F38" s="1"/>
  <c r="I38" s="1"/>
  <c r="H33"/>
  <c r="I32"/>
  <c r="H32"/>
  <c r="H31"/>
  <c r="E31"/>
  <c r="G31" s="1"/>
  <c r="I31" s="1"/>
  <c r="H28"/>
  <c r="I27"/>
  <c r="H27"/>
  <c r="I26"/>
  <c r="H26"/>
  <c r="E26"/>
  <c r="A26"/>
  <c r="I25"/>
  <c r="H25"/>
  <c r="E25"/>
  <c r="A25" s="1"/>
  <c r="H24"/>
  <c r="E24"/>
  <c r="G24" s="1"/>
  <c r="I24" s="1"/>
  <c r="H21"/>
  <c r="I20"/>
  <c r="H20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1" i="55"/>
  <c r="I40"/>
  <c r="H40"/>
  <c r="H39"/>
  <c r="E39"/>
  <c r="G39" s="1"/>
  <c r="I39" s="1"/>
  <c r="H36"/>
  <c r="I35"/>
  <c r="H35"/>
  <c r="H34"/>
  <c r="E34"/>
  <c r="G34" s="1"/>
  <c r="I34" s="1"/>
  <c r="H31"/>
  <c r="I30"/>
  <c r="H30"/>
  <c r="H29"/>
  <c r="E29"/>
  <c r="G29" s="1"/>
  <c r="I29" s="1"/>
  <c r="H28"/>
  <c r="E28"/>
  <c r="G28" s="1"/>
  <c r="I28" s="1"/>
  <c r="H25"/>
  <c r="I24"/>
  <c r="H24"/>
  <c r="H23"/>
  <c r="E23"/>
  <c r="G23" s="1"/>
  <c r="I23" s="1"/>
  <c r="H22"/>
  <c r="E22"/>
  <c r="G22" s="1"/>
  <c r="I22" s="1"/>
  <c r="H21"/>
  <c r="E21"/>
  <c r="G21" s="1"/>
  <c r="I21" s="1"/>
  <c r="H20"/>
  <c r="E20"/>
  <c r="G20" s="1"/>
  <c r="I20" s="1"/>
  <c r="A20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A16"/>
  <c r="A17" i="61" l="1"/>
  <c r="A19"/>
  <c r="A16"/>
  <c r="A18"/>
  <c r="A20"/>
  <c r="A25"/>
  <c r="A27" s="1"/>
  <c r="A28" s="1"/>
  <c r="F28" s="1"/>
  <c r="I28" s="1"/>
  <c r="A31"/>
  <c r="A32" s="1"/>
  <c r="A33" s="1"/>
  <c r="F33" s="1"/>
  <c r="I33" s="1"/>
  <c r="A36"/>
  <c r="A37" s="1"/>
  <c r="A27" i="60"/>
  <c r="A18"/>
  <c r="A16"/>
  <c r="A47"/>
  <c r="F47" s="1"/>
  <c r="I47" s="1"/>
  <c r="A20"/>
  <c r="A22"/>
  <c r="A35"/>
  <c r="A36" s="1"/>
  <c r="A37" s="1"/>
  <c r="F37" s="1"/>
  <c r="I37" s="1"/>
  <c r="A40"/>
  <c r="A41" s="1"/>
  <c r="A42" s="1"/>
  <c r="F42" s="1"/>
  <c r="I42" s="1"/>
  <c r="A17"/>
  <c r="A19"/>
  <c r="A21"/>
  <c r="A28"/>
  <c r="A30" s="1"/>
  <c r="A31" s="1"/>
  <c r="F31" s="1"/>
  <c r="I31" s="1"/>
  <c r="A42" i="59"/>
  <c r="A43" s="1"/>
  <c r="A18"/>
  <c r="A52" i="58"/>
  <c r="A39" i="55"/>
  <c r="A40" s="1"/>
  <c r="A41" s="1"/>
  <c r="F41" s="1"/>
  <c r="I41" s="1"/>
  <c r="A34"/>
  <c r="A35" s="1"/>
  <c r="A36" s="1"/>
  <c r="F36" s="1"/>
  <c r="I36" s="1"/>
  <c r="A22"/>
  <c r="A44" i="59"/>
  <c r="F44" s="1"/>
  <c r="I44" s="1"/>
  <c r="A32"/>
  <c r="A17"/>
  <c r="A20" s="1"/>
  <c r="A21" s="1"/>
  <c r="F21" s="1"/>
  <c r="I21" s="1"/>
  <c r="A19"/>
  <c r="A24"/>
  <c r="A27" s="1"/>
  <c r="A28" s="1"/>
  <c r="F28" s="1"/>
  <c r="I28" s="1"/>
  <c r="A31"/>
  <c r="A33" s="1"/>
  <c r="A34" s="1"/>
  <c r="F34" s="1"/>
  <c r="I34" s="1"/>
  <c r="A67" i="58"/>
  <c r="A68" s="1"/>
  <c r="A40"/>
  <c r="A69"/>
  <c r="F69" s="1"/>
  <c r="I69" s="1"/>
  <c r="A42"/>
  <c r="A43" s="1"/>
  <c r="F43" s="1"/>
  <c r="I43" s="1"/>
  <c r="A46"/>
  <c r="A47" s="1"/>
  <c r="A48" s="1"/>
  <c r="F48" s="1"/>
  <c r="I48" s="1"/>
  <c r="A51"/>
  <c r="A53" s="1"/>
  <c r="A54" s="1"/>
  <c r="F54" s="1"/>
  <c r="I54" s="1"/>
  <c r="A57"/>
  <c r="A58" s="1"/>
  <c r="A59" s="1"/>
  <c r="F59" s="1"/>
  <c r="I59" s="1"/>
  <c r="A62"/>
  <c r="A63" s="1"/>
  <c r="A64" s="1"/>
  <c r="F64" s="1"/>
  <c r="I64" s="1"/>
  <c r="A17"/>
  <c r="A19"/>
  <c r="A21"/>
  <c r="A23"/>
  <c r="A25"/>
  <c r="A30"/>
  <c r="A34" s="1"/>
  <c r="A35" s="1"/>
  <c r="F35" s="1"/>
  <c r="I35" s="1"/>
  <c r="A55" i="57"/>
  <c r="A80"/>
  <c r="A81" s="1"/>
  <c r="A82" s="1"/>
  <c r="F82" s="1"/>
  <c r="I82" s="1"/>
  <c r="A48"/>
  <c r="A43"/>
  <c r="A45"/>
  <c r="A59"/>
  <c r="A60" s="1"/>
  <c r="F60" s="1"/>
  <c r="I60" s="1"/>
  <c r="A47"/>
  <c r="A49"/>
  <c r="A17"/>
  <c r="A19"/>
  <c r="A21"/>
  <c r="A26"/>
  <c r="A28" s="1"/>
  <c r="A29" s="1"/>
  <c r="F29" s="1"/>
  <c r="I29" s="1"/>
  <c r="A32"/>
  <c r="A33" s="1"/>
  <c r="A34" s="1"/>
  <c r="F34" s="1"/>
  <c r="I34" s="1"/>
  <c r="A37"/>
  <c r="A38" s="1"/>
  <c r="A39" s="1"/>
  <c r="F39" s="1"/>
  <c r="I39" s="1"/>
  <c r="A42"/>
  <c r="A44"/>
  <c r="A46"/>
  <c r="A63"/>
  <c r="A66" s="1"/>
  <c r="A67" s="1"/>
  <c r="F67" s="1"/>
  <c r="I67" s="1"/>
  <c r="A70"/>
  <c r="A71" s="1"/>
  <c r="A72" s="1"/>
  <c r="F72" s="1"/>
  <c r="I72" s="1"/>
  <c r="A41" i="56"/>
  <c r="A42" s="1"/>
  <c r="A43" s="1"/>
  <c r="F43" s="1"/>
  <c r="I43" s="1"/>
  <c r="A18"/>
  <c r="A16"/>
  <c r="A17"/>
  <c r="A19"/>
  <c r="A24"/>
  <c r="A27" s="1"/>
  <c r="A28" s="1"/>
  <c r="F28" s="1"/>
  <c r="I28" s="1"/>
  <c r="A31"/>
  <c r="A32" s="1"/>
  <c r="A33" s="1"/>
  <c r="F33" s="1"/>
  <c r="I33" s="1"/>
  <c r="A29" i="55"/>
  <c r="A17"/>
  <c r="A24" s="1"/>
  <c r="A25" s="1"/>
  <c r="F25" s="1"/>
  <c r="I25" s="1"/>
  <c r="A19"/>
  <c r="A21"/>
  <c r="A23"/>
  <c r="A28"/>
  <c r="A30" s="1"/>
  <c r="A38" i="61" l="1"/>
  <c r="F38" s="1"/>
  <c r="I38" s="1"/>
  <c r="A40"/>
  <c r="A41" s="1"/>
  <c r="A21"/>
  <c r="A22" s="1"/>
  <c r="F22" s="1"/>
  <c r="I22" s="1"/>
  <c r="A23" i="60"/>
  <c r="A24" s="1"/>
  <c r="F24" s="1"/>
  <c r="I24" s="1"/>
  <c r="I49" s="1"/>
  <c r="I46" i="59"/>
  <c r="A46"/>
  <c r="A47" s="1"/>
  <c r="F47" s="1"/>
  <c r="F46" s="1"/>
  <c r="A26" i="58"/>
  <c r="A27" s="1"/>
  <c r="F27" s="1"/>
  <c r="I27" s="1"/>
  <c r="I71" s="1"/>
  <c r="A51" i="57"/>
  <c r="A52" s="1"/>
  <c r="F52" s="1"/>
  <c r="I52" s="1"/>
  <c r="A22"/>
  <c r="A23" s="1"/>
  <c r="F23" s="1"/>
  <c r="I23" s="1"/>
  <c r="A20" i="56"/>
  <c r="A21" s="1"/>
  <c r="F21" s="1"/>
  <c r="I21" s="1"/>
  <c r="I45" s="1"/>
  <c r="A43" i="55"/>
  <c r="A44" s="1"/>
  <c r="F44" s="1"/>
  <c r="F43" s="1"/>
  <c r="A31"/>
  <c r="F31" s="1"/>
  <c r="I31" s="1"/>
  <c r="I43" s="1"/>
  <c r="I40" i="61" l="1"/>
  <c r="F41"/>
  <c r="F40" s="1"/>
  <c r="A49" i="60"/>
  <c r="A50" s="1"/>
  <c r="F50" s="1"/>
  <c r="F49" s="1"/>
  <c r="I84" i="57"/>
  <c r="A71" i="58"/>
  <c r="A72" s="1"/>
  <c r="F72" s="1"/>
  <c r="F71" s="1"/>
  <c r="A84" i="57"/>
  <c r="A85" s="1"/>
  <c r="F85" s="1"/>
  <c r="F84" s="1"/>
  <c r="A45" i="56"/>
  <c r="A46" s="1"/>
  <c r="F46" s="1"/>
  <c r="F45" s="1"/>
  <c r="H43" i="54" l="1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H25"/>
  <c r="E25"/>
  <c r="G25" s="1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9" i="53"/>
  <c r="I48"/>
  <c r="H48"/>
  <c r="H47"/>
  <c r="E47"/>
  <c r="G47" s="1"/>
  <c r="I47" s="1"/>
  <c r="H44"/>
  <c r="I43"/>
  <c r="H43"/>
  <c r="H42"/>
  <c r="E42"/>
  <c r="G42" s="1"/>
  <c r="I42" s="1"/>
  <c r="A42"/>
  <c r="A43" s="1"/>
  <c r="A44" s="1"/>
  <c r="F44" s="1"/>
  <c r="I44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/>
  <c r="H26"/>
  <c r="E26"/>
  <c r="G26" s="1"/>
  <c r="I26" s="1"/>
  <c r="I25"/>
  <c r="H25"/>
  <c r="E25"/>
  <c r="A25" s="1"/>
  <c r="H24"/>
  <c r="E24"/>
  <c r="G24" s="1"/>
  <c r="I24" s="1"/>
  <c r="H21"/>
  <c r="I20"/>
  <c r="H20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G16" i="52"/>
  <c r="H17"/>
  <c r="E17"/>
  <c r="H27" i="46"/>
  <c r="E27"/>
  <c r="G27" s="1"/>
  <c r="I27" s="1"/>
  <c r="A17" i="54" l="1"/>
  <c r="A41"/>
  <c r="A42" s="1"/>
  <c r="A18"/>
  <c r="A43"/>
  <c r="F43" s="1"/>
  <c r="I43" s="1"/>
  <c r="A16"/>
  <c r="A20"/>
  <c r="A25"/>
  <c r="A27" s="1"/>
  <c r="A28" s="1"/>
  <c r="F28" s="1"/>
  <c r="I28" s="1"/>
  <c r="A31"/>
  <c r="A32" s="1"/>
  <c r="A33" s="1"/>
  <c r="F33" s="1"/>
  <c r="I33" s="1"/>
  <c r="A36"/>
  <c r="A37" s="1"/>
  <c r="A38" s="1"/>
  <c r="F38" s="1"/>
  <c r="I38" s="1"/>
  <c r="A19"/>
  <c r="A47" i="53"/>
  <c r="A48" s="1"/>
  <c r="A49" s="1"/>
  <c r="F49" s="1"/>
  <c r="I49" s="1"/>
  <c r="A24"/>
  <c r="A16"/>
  <c r="A26"/>
  <c r="A32"/>
  <c r="A33" s="1"/>
  <c r="A34" s="1"/>
  <c r="F34" s="1"/>
  <c r="I34" s="1"/>
  <c r="A37"/>
  <c r="A38" s="1"/>
  <c r="A39" s="1"/>
  <c r="F39" s="1"/>
  <c r="I39" s="1"/>
  <c r="A17"/>
  <c r="A19"/>
  <c r="A17" i="52"/>
  <c r="A27" i="46"/>
  <c r="H62" i="52"/>
  <c r="I61"/>
  <c r="H61"/>
  <c r="H60"/>
  <c r="E60"/>
  <c r="G60" s="1"/>
  <c r="I60" s="1"/>
  <c r="H57"/>
  <c r="I56"/>
  <c r="H56"/>
  <c r="H55"/>
  <c r="E55"/>
  <c r="G55" s="1"/>
  <c r="I55" s="1"/>
  <c r="H52"/>
  <c r="I51"/>
  <c r="H51"/>
  <c r="I50"/>
  <c r="H50"/>
  <c r="E50"/>
  <c r="A50" s="1"/>
  <c r="H49"/>
  <c r="E49"/>
  <c r="G49" s="1"/>
  <c r="I49" s="1"/>
  <c r="H46"/>
  <c r="I45"/>
  <c r="H45"/>
  <c r="I44"/>
  <c r="H44"/>
  <c r="E44"/>
  <c r="A44"/>
  <c r="H43"/>
  <c r="E43"/>
  <c r="G43" s="1"/>
  <c r="I43" s="1"/>
  <c r="H42"/>
  <c r="E42"/>
  <c r="G42" s="1"/>
  <c r="I42" s="1"/>
  <c r="H39"/>
  <c r="I38"/>
  <c r="H38"/>
  <c r="I37"/>
  <c r="H37"/>
  <c r="E37"/>
  <c r="A37"/>
  <c r="I36"/>
  <c r="H36"/>
  <c r="E36"/>
  <c r="A36" s="1"/>
  <c r="H35"/>
  <c r="E35"/>
  <c r="G35" s="1"/>
  <c r="I35" s="1"/>
  <c r="I34"/>
  <c r="H34"/>
  <c r="E34"/>
  <c r="A34"/>
  <c r="I33"/>
  <c r="H33"/>
  <c r="E33"/>
  <c r="A33"/>
  <c r="I32"/>
  <c r="H32"/>
  <c r="E32"/>
  <c r="G17" s="1"/>
  <c r="I17" s="1"/>
  <c r="A32"/>
  <c r="H29"/>
  <c r="I28"/>
  <c r="H28"/>
  <c r="H27"/>
  <c r="E27"/>
  <c r="G27" s="1"/>
  <c r="I27" s="1"/>
  <c r="H26"/>
  <c r="E26"/>
  <c r="G26" s="1"/>
  <c r="I26" s="1"/>
  <c r="H25"/>
  <c r="E25"/>
  <c r="G25" s="1"/>
  <c r="I25" s="1"/>
  <c r="H24"/>
  <c r="E24"/>
  <c r="G24" s="1"/>
  <c r="I24" s="1"/>
  <c r="H23"/>
  <c r="E23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6"/>
  <c r="E16"/>
  <c r="I16" s="1"/>
  <c r="H71" i="51"/>
  <c r="I70"/>
  <c r="H70"/>
  <c r="H69"/>
  <c r="E69"/>
  <c r="G69" s="1"/>
  <c r="I69" s="1"/>
  <c r="H66"/>
  <c r="I65"/>
  <c r="H65"/>
  <c r="H64"/>
  <c r="E64"/>
  <c r="G64" s="1"/>
  <c r="I64" s="1"/>
  <c r="H61"/>
  <c r="I60"/>
  <c r="H60"/>
  <c r="H59"/>
  <c r="E59"/>
  <c r="G59" s="1"/>
  <c r="I59" s="1"/>
  <c r="A59"/>
  <c r="A60" s="1"/>
  <c r="A61" s="1"/>
  <c r="F61" s="1"/>
  <c r="I61" s="1"/>
  <c r="H56"/>
  <c r="I55"/>
  <c r="H55"/>
  <c r="H54"/>
  <c r="E54"/>
  <c r="G54" s="1"/>
  <c r="I54" s="1"/>
  <c r="H51"/>
  <c r="I50"/>
  <c r="H50"/>
  <c r="I49"/>
  <c r="H49"/>
  <c r="E49"/>
  <c r="A49"/>
  <c r="H48"/>
  <c r="E48"/>
  <c r="G48" s="1"/>
  <c r="I48" s="1"/>
  <c r="H45"/>
  <c r="I44"/>
  <c r="H44"/>
  <c r="I43"/>
  <c r="H43"/>
  <c r="E43"/>
  <c r="A43"/>
  <c r="H42"/>
  <c r="E42"/>
  <c r="G42" s="1"/>
  <c r="I42" s="1"/>
  <c r="H41"/>
  <c r="E41"/>
  <c r="G41" s="1"/>
  <c r="I41" s="1"/>
  <c r="H38"/>
  <c r="I37"/>
  <c r="H37"/>
  <c r="I36"/>
  <c r="H36"/>
  <c r="E36"/>
  <c r="A36"/>
  <c r="I35"/>
  <c r="H35"/>
  <c r="E35"/>
  <c r="A35" s="1"/>
  <c r="H34"/>
  <c r="E34"/>
  <c r="G34" s="1"/>
  <c r="I34" s="1"/>
  <c r="I33"/>
  <c r="H33"/>
  <c r="E33"/>
  <c r="A33" s="1"/>
  <c r="I32"/>
  <c r="H32"/>
  <c r="E32"/>
  <c r="A32" s="1"/>
  <c r="I31"/>
  <c r="H31"/>
  <c r="E31"/>
  <c r="A31" s="1"/>
  <c r="H28"/>
  <c r="I27"/>
  <c r="H27"/>
  <c r="H26"/>
  <c r="E26"/>
  <c r="G26" s="1"/>
  <c r="I26" s="1"/>
  <c r="H25"/>
  <c r="E25"/>
  <c r="G25" s="1"/>
  <c r="I25" s="1"/>
  <c r="H24"/>
  <c r="E24"/>
  <c r="G24" s="1"/>
  <c r="I24" s="1"/>
  <c r="H23"/>
  <c r="E23"/>
  <c r="G23" s="1"/>
  <c r="I23" s="1"/>
  <c r="A23"/>
  <c r="H22"/>
  <c r="E22"/>
  <c r="G22" s="1"/>
  <c r="I22" s="1"/>
  <c r="H21"/>
  <c r="E21"/>
  <c r="G21" s="1"/>
  <c r="I21" s="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87" i="50"/>
  <c r="I86"/>
  <c r="H86"/>
  <c r="H85"/>
  <c r="E85"/>
  <c r="G85" s="1"/>
  <c r="I85" s="1"/>
  <c r="H82"/>
  <c r="I81"/>
  <c r="H81"/>
  <c r="I80"/>
  <c r="H80"/>
  <c r="E80"/>
  <c r="A80" s="1"/>
  <c r="A81" s="1"/>
  <c r="A82" s="1"/>
  <c r="F82" s="1"/>
  <c r="I82" s="1"/>
  <c r="H77"/>
  <c r="I76"/>
  <c r="H76"/>
  <c r="I75"/>
  <c r="H75"/>
  <c r="E75"/>
  <c r="A75" s="1"/>
  <c r="I74"/>
  <c r="H74"/>
  <c r="E74"/>
  <c r="A74" s="1"/>
  <c r="A76" s="1"/>
  <c r="A77" s="1"/>
  <c r="F77" s="1"/>
  <c r="I77" s="1"/>
  <c r="H71"/>
  <c r="I70"/>
  <c r="H70"/>
  <c r="I69"/>
  <c r="H69"/>
  <c r="E69"/>
  <c r="A69"/>
  <c r="I68"/>
  <c r="H68"/>
  <c r="E68"/>
  <c r="A68" s="1"/>
  <c r="H67"/>
  <c r="E67"/>
  <c r="G67" s="1"/>
  <c r="I67" s="1"/>
  <c r="H64"/>
  <c r="I63"/>
  <c r="H63"/>
  <c r="I62"/>
  <c r="H62"/>
  <c r="E62"/>
  <c r="A62"/>
  <c r="I61"/>
  <c r="H61"/>
  <c r="E61"/>
  <c r="A61" s="1"/>
  <c r="H60"/>
  <c r="E60"/>
  <c r="G60" s="1"/>
  <c r="I60" s="1"/>
  <c r="I59"/>
  <c r="H59"/>
  <c r="E59"/>
  <c r="A59" s="1"/>
  <c r="I58"/>
  <c r="H58"/>
  <c r="E58"/>
  <c r="A58" s="1"/>
  <c r="I57"/>
  <c r="H57"/>
  <c r="E57"/>
  <c r="A57" s="1"/>
  <c r="H54"/>
  <c r="I53"/>
  <c r="H53"/>
  <c r="I52"/>
  <c r="H52"/>
  <c r="E52"/>
  <c r="A52"/>
  <c r="H51"/>
  <c r="E51"/>
  <c r="G51" s="1"/>
  <c r="I51" s="1"/>
  <c r="H50"/>
  <c r="E50"/>
  <c r="G50" s="1"/>
  <c r="I50" s="1"/>
  <c r="A50"/>
  <c r="H49"/>
  <c r="E49"/>
  <c r="G49" s="1"/>
  <c r="I49" s="1"/>
  <c r="I48"/>
  <c r="H48"/>
  <c r="E48"/>
  <c r="A48" s="1"/>
  <c r="H47"/>
  <c r="E47"/>
  <c r="G47" s="1"/>
  <c r="I47" s="1"/>
  <c r="H46"/>
  <c r="E46"/>
  <c r="G46" s="1"/>
  <c r="I46" s="1"/>
  <c r="H45"/>
  <c r="E45"/>
  <c r="G45" s="1"/>
  <c r="I45" s="1"/>
  <c r="H44"/>
  <c r="E44"/>
  <c r="G44" s="1"/>
  <c r="I44" s="1"/>
  <c r="H43"/>
  <c r="E43"/>
  <c r="G43" s="1"/>
  <c r="I43" s="1"/>
  <c r="H42"/>
  <c r="E42"/>
  <c r="G42" s="1"/>
  <c r="I42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/>
  <c r="H26"/>
  <c r="E26"/>
  <c r="G26" s="1"/>
  <c r="I26" s="1"/>
  <c r="H23"/>
  <c r="I22"/>
  <c r="H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A21" i="54" l="1"/>
  <c r="A22" s="1"/>
  <c r="F22" s="1"/>
  <c r="I22" s="1"/>
  <c r="I45" s="1"/>
  <c r="A28" i="53"/>
  <c r="A29" s="1"/>
  <c r="F29" s="1"/>
  <c r="I29" s="1"/>
  <c r="A20"/>
  <c r="A21" s="1"/>
  <c r="F21" s="1"/>
  <c r="I21" s="1"/>
  <c r="A60" i="52"/>
  <c r="A61" s="1"/>
  <c r="G23"/>
  <c r="I23" s="1"/>
  <c r="A20"/>
  <c r="A85" i="50"/>
  <c r="A86" s="1"/>
  <c r="A87" s="1"/>
  <c r="F87" s="1"/>
  <c r="I87" s="1"/>
  <c r="A43"/>
  <c r="A45"/>
  <c r="A35" i="52"/>
  <c r="A38" s="1"/>
  <c r="A39" s="1"/>
  <c r="F39" s="1"/>
  <c r="I39" s="1"/>
  <c r="A18"/>
  <c r="A23"/>
  <c r="A25"/>
  <c r="A62"/>
  <c r="F62" s="1"/>
  <c r="I62" s="1"/>
  <c r="A22"/>
  <c r="A24"/>
  <c r="A26"/>
  <c r="A43"/>
  <c r="A49"/>
  <c r="A51" s="1"/>
  <c r="A52" s="1"/>
  <c r="F52" s="1"/>
  <c r="I52" s="1"/>
  <c r="A55"/>
  <c r="A56" s="1"/>
  <c r="A57" s="1"/>
  <c r="F57" s="1"/>
  <c r="I57" s="1"/>
  <c r="A16"/>
  <c r="A19"/>
  <c r="A21"/>
  <c r="A27"/>
  <c r="A42"/>
  <c r="A69" i="51"/>
  <c r="A70" s="1"/>
  <c r="A71" s="1"/>
  <c r="F71" s="1"/>
  <c r="I71" s="1"/>
  <c r="A21"/>
  <c r="A25"/>
  <c r="A42"/>
  <c r="A48"/>
  <c r="A50" s="1"/>
  <c r="A51" s="1"/>
  <c r="F51" s="1"/>
  <c r="I51" s="1"/>
  <c r="A54"/>
  <c r="A55" s="1"/>
  <c r="A56" s="1"/>
  <c r="F56" s="1"/>
  <c r="I56" s="1"/>
  <c r="A64"/>
  <c r="A65" s="1"/>
  <c r="A66" s="1"/>
  <c r="F66" s="1"/>
  <c r="I66" s="1"/>
  <c r="A16"/>
  <c r="A18"/>
  <c r="A20"/>
  <c r="A22"/>
  <c r="A24"/>
  <c r="A26"/>
  <c r="A34"/>
  <c r="A37" s="1"/>
  <c r="A38" s="1"/>
  <c r="F38" s="1"/>
  <c r="I38" s="1"/>
  <c r="A41"/>
  <c r="A44" s="1"/>
  <c r="A45" s="1"/>
  <c r="F45" s="1"/>
  <c r="I45" s="1"/>
  <c r="A47" i="50"/>
  <c r="A16"/>
  <c r="A17"/>
  <c r="A19"/>
  <c r="A21"/>
  <c r="A26"/>
  <c r="A28" s="1"/>
  <c r="A29" s="1"/>
  <c r="F29" s="1"/>
  <c r="I29" s="1"/>
  <c r="A32"/>
  <c r="A33" s="1"/>
  <c r="A34" s="1"/>
  <c r="F34" s="1"/>
  <c r="I34" s="1"/>
  <c r="A37"/>
  <c r="A38" s="1"/>
  <c r="A39" s="1"/>
  <c r="F39" s="1"/>
  <c r="I39" s="1"/>
  <c r="A42"/>
  <c r="A44"/>
  <c r="A46"/>
  <c r="A49"/>
  <c r="A51"/>
  <c r="A60"/>
  <c r="A63" s="1"/>
  <c r="A64" s="1"/>
  <c r="F64" s="1"/>
  <c r="I64" s="1"/>
  <c r="A67"/>
  <c r="A70" s="1"/>
  <c r="A71" s="1"/>
  <c r="F71" s="1"/>
  <c r="I71" s="1"/>
  <c r="A45" i="54" l="1"/>
  <c r="A46" s="1"/>
  <c r="F46" s="1"/>
  <c r="F45" s="1"/>
  <c r="I51" i="53"/>
  <c r="A51"/>
  <c r="A52" s="1"/>
  <c r="F52" s="1"/>
  <c r="F51" s="1"/>
  <c r="A45" i="52"/>
  <c r="A46" s="1"/>
  <c r="F46" s="1"/>
  <c r="I46" s="1"/>
  <c r="A28"/>
  <c r="A29" s="1"/>
  <c r="F29" s="1"/>
  <c r="I29" s="1"/>
  <c r="A27" i="51"/>
  <c r="A28" s="1"/>
  <c r="F28" s="1"/>
  <c r="I28" s="1"/>
  <c r="I73" s="1"/>
  <c r="A22" i="50"/>
  <c r="A23" s="1"/>
  <c r="F23" s="1"/>
  <c r="I23" s="1"/>
  <c r="A53"/>
  <c r="A54" s="1"/>
  <c r="F54" s="1"/>
  <c r="I54" s="1"/>
  <c r="I64" i="52" l="1"/>
  <c r="A64"/>
  <c r="A65" s="1"/>
  <c r="F65" s="1"/>
  <c r="F64" s="1"/>
  <c r="A73" i="51"/>
  <c r="A74" s="1"/>
  <c r="F74" s="1"/>
  <c r="F73" s="1"/>
  <c r="I89" i="50"/>
  <c r="A89"/>
  <c r="A90" s="1"/>
  <c r="F90" s="1"/>
  <c r="F89" s="1"/>
  <c r="H46" i="49" l="1"/>
  <c r="I45"/>
  <c r="H45"/>
  <c r="H44"/>
  <c r="E44"/>
  <c r="G44" s="1"/>
  <c r="I44" s="1"/>
  <c r="A44"/>
  <c r="A45" s="1"/>
  <c r="H41"/>
  <c r="I40"/>
  <c r="H40"/>
  <c r="H39"/>
  <c r="E39"/>
  <c r="G39" s="1"/>
  <c r="I39" s="1"/>
  <c r="A39"/>
  <c r="A40" s="1"/>
  <c r="A41" s="1"/>
  <c r="F41" s="1"/>
  <c r="I41" s="1"/>
  <c r="H36"/>
  <c r="I35"/>
  <c r="H35"/>
  <c r="H34"/>
  <c r="E34"/>
  <c r="G34" s="1"/>
  <c r="I34" s="1"/>
  <c r="A34"/>
  <c r="H33"/>
  <c r="E33"/>
  <c r="G33" s="1"/>
  <c r="I33" s="1"/>
  <c r="H30"/>
  <c r="I29"/>
  <c r="H29"/>
  <c r="I28"/>
  <c r="H28"/>
  <c r="E28"/>
  <c r="A28"/>
  <c r="H27"/>
  <c r="E27"/>
  <c r="G27" s="1"/>
  <c r="I27" s="1"/>
  <c r="A27"/>
  <c r="H26"/>
  <c r="E26"/>
  <c r="G26" s="1"/>
  <c r="I26" s="1"/>
  <c r="A26"/>
  <c r="A29" s="1"/>
  <c r="A30" s="1"/>
  <c r="F30" s="1"/>
  <c r="I30" s="1"/>
  <c r="H23"/>
  <c r="I22"/>
  <c r="H22"/>
  <c r="H21"/>
  <c r="E21"/>
  <c r="G21" s="1"/>
  <c r="I21" s="1"/>
  <c r="H20"/>
  <c r="E20"/>
  <c r="G20" s="1"/>
  <c r="I20" s="1"/>
  <c r="H19"/>
  <c r="E19"/>
  <c r="G19" s="1"/>
  <c r="I19" s="1"/>
  <c r="A19"/>
  <c r="H18"/>
  <c r="E18"/>
  <c r="G18" s="1"/>
  <c r="I18" s="1"/>
  <c r="A18"/>
  <c r="H17"/>
  <c r="E17"/>
  <c r="G17" s="1"/>
  <c r="I17" s="1"/>
  <c r="H16"/>
  <c r="E16"/>
  <c r="G16" s="1"/>
  <c r="I16" s="1"/>
  <c r="A16"/>
  <c r="H43" i="48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30"/>
  <c r="E30"/>
  <c r="G30" s="1"/>
  <c r="I30" s="1"/>
  <c r="A30"/>
  <c r="H27"/>
  <c r="I26"/>
  <c r="H26"/>
  <c r="H25"/>
  <c r="E25"/>
  <c r="G25" s="1"/>
  <c r="I25" s="1"/>
  <c r="A25"/>
  <c r="H24"/>
  <c r="E24"/>
  <c r="G24" s="1"/>
  <c r="I24" s="1"/>
  <c r="A24"/>
  <c r="H23"/>
  <c r="E23"/>
  <c r="G23" s="1"/>
  <c r="I23" s="1"/>
  <c r="A23"/>
  <c r="H22"/>
  <c r="E22"/>
  <c r="G22" s="1"/>
  <c r="I22" s="1"/>
  <c r="H21"/>
  <c r="E21"/>
  <c r="G21" s="1"/>
  <c r="I21" s="1"/>
  <c r="H20"/>
  <c r="E20"/>
  <c r="G20" s="1"/>
  <c r="I20" s="1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H44" i="47"/>
  <c r="I43"/>
  <c r="H43"/>
  <c r="H42"/>
  <c r="E42"/>
  <c r="G42" s="1"/>
  <c r="I42" s="1"/>
  <c r="A42"/>
  <c r="A43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/>
  <c r="H26"/>
  <c r="E26"/>
  <c r="G26" s="1"/>
  <c r="I26" s="1"/>
  <c r="H23"/>
  <c r="I22"/>
  <c r="H22"/>
  <c r="H21"/>
  <c r="E21"/>
  <c r="G21" s="1"/>
  <c r="I21" s="1"/>
  <c r="A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7" i="46"/>
  <c r="I46"/>
  <c r="H46"/>
  <c r="H45"/>
  <c r="E45"/>
  <c r="G45" s="1"/>
  <c r="I45" s="1"/>
  <c r="A45"/>
  <c r="A46" s="1"/>
  <c r="H42"/>
  <c r="I41"/>
  <c r="H41"/>
  <c r="H40"/>
  <c r="E40"/>
  <c r="G40" s="1"/>
  <c r="I40" s="1"/>
  <c r="A40"/>
  <c r="A41" s="1"/>
  <c r="A42" s="1"/>
  <c r="F42" s="1"/>
  <c r="I42" s="1"/>
  <c r="H37"/>
  <c r="I36"/>
  <c r="H36"/>
  <c r="H35"/>
  <c r="E35"/>
  <c r="G35" s="1"/>
  <c r="I35" s="1"/>
  <c r="H34"/>
  <c r="E34"/>
  <c r="G34" s="1"/>
  <c r="I34" s="1"/>
  <c r="H31"/>
  <c r="I30"/>
  <c r="H30"/>
  <c r="I29"/>
  <c r="H29"/>
  <c r="E29"/>
  <c r="A29"/>
  <c r="H28"/>
  <c r="E28"/>
  <c r="G28" s="1"/>
  <c r="I28" s="1"/>
  <c r="H26"/>
  <c r="E26"/>
  <c r="G26" s="1"/>
  <c r="I26" s="1"/>
  <c r="H23"/>
  <c r="I22"/>
  <c r="H22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A16"/>
  <c r="H54" i="45"/>
  <c r="I53"/>
  <c r="H53"/>
  <c r="H52"/>
  <c r="E52"/>
  <c r="G52" s="1"/>
  <c r="I52" s="1"/>
  <c r="H49"/>
  <c r="I48"/>
  <c r="H48"/>
  <c r="H47"/>
  <c r="E47"/>
  <c r="G47" s="1"/>
  <c r="I47" s="1"/>
  <c r="H44"/>
  <c r="I43"/>
  <c r="H43"/>
  <c r="H42"/>
  <c r="E42"/>
  <c r="G42" s="1"/>
  <c r="I42" s="1"/>
  <c r="H39"/>
  <c r="I38"/>
  <c r="H38"/>
  <c r="H37"/>
  <c r="E37"/>
  <c r="G37" s="1"/>
  <c r="I37" s="1"/>
  <c r="H34"/>
  <c r="I33"/>
  <c r="H33"/>
  <c r="I32"/>
  <c r="H32"/>
  <c r="E32"/>
  <c r="A32" s="1"/>
  <c r="H31"/>
  <c r="E31"/>
  <c r="G31" s="1"/>
  <c r="I31" s="1"/>
  <c r="H30"/>
  <c r="E30"/>
  <c r="G30" s="1"/>
  <c r="I30" s="1"/>
  <c r="I29"/>
  <c r="H29"/>
  <c r="E29"/>
  <c r="A29" s="1"/>
  <c r="I28"/>
  <c r="H28"/>
  <c r="E28"/>
  <c r="A28" s="1"/>
  <c r="I27"/>
  <c r="H27"/>
  <c r="E27"/>
  <c r="A27" s="1"/>
  <c r="I26"/>
  <c r="H26"/>
  <c r="E26"/>
  <c r="A26" s="1"/>
  <c r="H23"/>
  <c r="I22"/>
  <c r="H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A16"/>
  <c r="H54" i="44"/>
  <c r="I53"/>
  <c r="H53"/>
  <c r="H52"/>
  <c r="E52"/>
  <c r="G52" s="1"/>
  <c r="I52" s="1"/>
  <c r="H49"/>
  <c r="I48"/>
  <c r="H48"/>
  <c r="H47"/>
  <c r="E47"/>
  <c r="G47" s="1"/>
  <c r="I47" s="1"/>
  <c r="H44"/>
  <c r="I43"/>
  <c r="H43"/>
  <c r="H42"/>
  <c r="E42"/>
  <c r="G42" s="1"/>
  <c r="I42" s="1"/>
  <c r="H39"/>
  <c r="I38"/>
  <c r="H38"/>
  <c r="H37"/>
  <c r="E37"/>
  <c r="G37" s="1"/>
  <c r="I37" s="1"/>
  <c r="H34"/>
  <c r="I33"/>
  <c r="H33"/>
  <c r="I32"/>
  <c r="H32"/>
  <c r="E32"/>
  <c r="A32"/>
  <c r="H31"/>
  <c r="E31"/>
  <c r="G31" s="1"/>
  <c r="I31" s="1"/>
  <c r="H30"/>
  <c r="G30"/>
  <c r="I30" s="1"/>
  <c r="E30"/>
  <c r="A30"/>
  <c r="I29"/>
  <c r="H29"/>
  <c r="E29"/>
  <c r="A29"/>
  <c r="I28"/>
  <c r="H28"/>
  <c r="E28"/>
  <c r="A28"/>
  <c r="I27"/>
  <c r="H27"/>
  <c r="E27"/>
  <c r="A27"/>
  <c r="I26"/>
  <c r="H26"/>
  <c r="E26"/>
  <c r="A26"/>
  <c r="H23"/>
  <c r="I22"/>
  <c r="H22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16"/>
  <c r="H74" i="43"/>
  <c r="I73"/>
  <c r="H73"/>
  <c r="H72"/>
  <c r="E72"/>
  <c r="G72" s="1"/>
  <c r="I72" s="1"/>
  <c r="A72"/>
  <c r="A73" s="1"/>
  <c r="H69"/>
  <c r="I68"/>
  <c r="H68"/>
  <c r="I67"/>
  <c r="H67"/>
  <c r="E67"/>
  <c r="A67" s="1"/>
  <c r="A68" s="1"/>
  <c r="A69" s="1"/>
  <c r="F69" s="1"/>
  <c r="I69" s="1"/>
  <c r="H64"/>
  <c r="I63"/>
  <c r="H63"/>
  <c r="H62"/>
  <c r="E62"/>
  <c r="G62" s="1"/>
  <c r="I62" s="1"/>
  <c r="H59"/>
  <c r="I58"/>
  <c r="H58"/>
  <c r="I57"/>
  <c r="H57"/>
  <c r="E57"/>
  <c r="A57"/>
  <c r="H56"/>
  <c r="E56"/>
  <c r="G56" s="1"/>
  <c r="I56" s="1"/>
  <c r="H55"/>
  <c r="G55"/>
  <c r="I55" s="1"/>
  <c r="E55"/>
  <c r="A55"/>
  <c r="I54"/>
  <c r="H54"/>
  <c r="E54"/>
  <c r="A54"/>
  <c r="I53"/>
  <c r="H53"/>
  <c r="E53"/>
  <c r="A53"/>
  <c r="I52"/>
  <c r="H52"/>
  <c r="E52"/>
  <c r="A52"/>
  <c r="I51"/>
  <c r="H51"/>
  <c r="E51"/>
  <c r="A51"/>
  <c r="H48"/>
  <c r="I47"/>
  <c r="H47"/>
  <c r="I46"/>
  <c r="H46"/>
  <c r="E46"/>
  <c r="A46"/>
  <c r="H45"/>
  <c r="E45"/>
  <c r="G45" s="1"/>
  <c r="I45" s="1"/>
  <c r="H44"/>
  <c r="E44"/>
  <c r="G44" s="1"/>
  <c r="I44" s="1"/>
  <c r="H43"/>
  <c r="E43"/>
  <c r="G43" s="1"/>
  <c r="I43" s="1"/>
  <c r="H42"/>
  <c r="E42"/>
  <c r="G42" s="1"/>
  <c r="I42" s="1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 s="1"/>
  <c r="H25"/>
  <c r="E25"/>
  <c r="G25" s="1"/>
  <c r="I25" s="1"/>
  <c r="H22"/>
  <c r="I21"/>
  <c r="H21"/>
  <c r="H20"/>
  <c r="E20"/>
  <c r="G20" s="1"/>
  <c r="I20" s="1"/>
  <c r="A20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H39" i="42"/>
  <c r="I38"/>
  <c r="H38"/>
  <c r="H37"/>
  <c r="E37"/>
  <c r="G37" s="1"/>
  <c r="I37" s="1"/>
  <c r="H34"/>
  <c r="I33"/>
  <c r="H33"/>
  <c r="H32"/>
  <c r="E32"/>
  <c r="G32" s="1"/>
  <c r="I32" s="1"/>
  <c r="H29"/>
  <c r="I28"/>
  <c r="H28"/>
  <c r="H27"/>
  <c r="E27"/>
  <c r="G27" s="1"/>
  <c r="I27" s="1"/>
  <c r="H24"/>
  <c r="I23"/>
  <c r="H23"/>
  <c r="H22"/>
  <c r="E22"/>
  <c r="G22" s="1"/>
  <c r="I22" s="1"/>
  <c r="A22"/>
  <c r="H21"/>
  <c r="E21"/>
  <c r="G21" s="1"/>
  <c r="I21" s="1"/>
  <c r="H20"/>
  <c r="E20"/>
  <c r="G20" s="1"/>
  <c r="I20" s="1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H39" i="41"/>
  <c r="I38"/>
  <c r="H38"/>
  <c r="H37"/>
  <c r="E37"/>
  <c r="G37" s="1"/>
  <c r="I37" s="1"/>
  <c r="H34"/>
  <c r="I33"/>
  <c r="H33"/>
  <c r="H32"/>
  <c r="E32"/>
  <c r="G32" s="1"/>
  <c r="I32" s="1"/>
  <c r="H29"/>
  <c r="I28"/>
  <c r="H28"/>
  <c r="H27"/>
  <c r="E27"/>
  <c r="G27" s="1"/>
  <c r="I27" s="1"/>
  <c r="H26"/>
  <c r="E26"/>
  <c r="G26" s="1"/>
  <c r="I26" s="1"/>
  <c r="H23"/>
  <c r="I22"/>
  <c r="H22"/>
  <c r="H21"/>
  <c r="E21"/>
  <c r="G21" s="1"/>
  <c r="I21" s="1"/>
  <c r="H20"/>
  <c r="E20"/>
  <c r="G20" s="1"/>
  <c r="I20" s="1"/>
  <c r="H19"/>
  <c r="G19"/>
  <c r="I19" s="1"/>
  <c r="E19"/>
  <c r="A19"/>
  <c r="H18"/>
  <c r="E18"/>
  <c r="G18" s="1"/>
  <c r="I18" s="1"/>
  <c r="H17"/>
  <c r="E17"/>
  <c r="G17" s="1"/>
  <c r="I17" s="1"/>
  <c r="H16"/>
  <c r="E16"/>
  <c r="G16" s="1"/>
  <c r="I16" s="1"/>
  <c r="I44" i="40"/>
  <c r="H43"/>
  <c r="I42"/>
  <c r="H42"/>
  <c r="H41"/>
  <c r="E41"/>
  <c r="G41" s="1"/>
  <c r="I41" s="1"/>
  <c r="I40"/>
  <c r="H38"/>
  <c r="I37"/>
  <c r="H37"/>
  <c r="H36"/>
  <c r="E36"/>
  <c r="G36" s="1"/>
  <c r="I36" s="1"/>
  <c r="I35"/>
  <c r="I34"/>
  <c r="H33"/>
  <c r="I32"/>
  <c r="H32"/>
  <c r="H31"/>
  <c r="E31"/>
  <c r="G31" s="1"/>
  <c r="I31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39" i="39"/>
  <c r="I38"/>
  <c r="H38"/>
  <c r="H37"/>
  <c r="E37"/>
  <c r="G37" s="1"/>
  <c r="I37" s="1"/>
  <c r="H34"/>
  <c r="I33"/>
  <c r="H33"/>
  <c r="H32"/>
  <c r="E32"/>
  <c r="G32" s="1"/>
  <c r="I32" s="1"/>
  <c r="H29"/>
  <c r="I28"/>
  <c r="H28"/>
  <c r="H27"/>
  <c r="E27"/>
  <c r="G27" s="1"/>
  <c r="I27" s="1"/>
  <c r="H24"/>
  <c r="I23"/>
  <c r="H23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33" i="38"/>
  <c r="E33"/>
  <c r="A33"/>
  <c r="H60"/>
  <c r="I59"/>
  <c r="H59"/>
  <c r="H58"/>
  <c r="E58"/>
  <c r="G58" s="1"/>
  <c r="I58" s="1"/>
  <c r="H55"/>
  <c r="I54"/>
  <c r="H54"/>
  <c r="H53"/>
  <c r="E53"/>
  <c r="A53" s="1"/>
  <c r="A54" s="1"/>
  <c r="A55" s="1"/>
  <c r="F55" s="1"/>
  <c r="I55" s="1"/>
  <c r="H50"/>
  <c r="I49"/>
  <c r="H49"/>
  <c r="I48"/>
  <c r="H48"/>
  <c r="E48"/>
  <c r="A48" s="1"/>
  <c r="H47"/>
  <c r="E47"/>
  <c r="G47" s="1"/>
  <c r="I47" s="1"/>
  <c r="H46"/>
  <c r="E46"/>
  <c r="G46" s="1"/>
  <c r="I46" s="1"/>
  <c r="H43"/>
  <c r="I42"/>
  <c r="H42"/>
  <c r="I41"/>
  <c r="H41"/>
  <c r="E41"/>
  <c r="A41" s="1"/>
  <c r="H40"/>
  <c r="E40"/>
  <c r="I40" s="1"/>
  <c r="I39"/>
  <c r="H39"/>
  <c r="E39"/>
  <c r="A39" s="1"/>
  <c r="H36"/>
  <c r="I35"/>
  <c r="H35"/>
  <c r="I34"/>
  <c r="H34"/>
  <c r="E34"/>
  <c r="A34" s="1"/>
  <c r="I32"/>
  <c r="H32"/>
  <c r="E32"/>
  <c r="A32"/>
  <c r="H31"/>
  <c r="E31"/>
  <c r="G31" s="1"/>
  <c r="I31" s="1"/>
  <c r="H28"/>
  <c r="I27"/>
  <c r="H27"/>
  <c r="H26"/>
  <c r="E26"/>
  <c r="G26" s="1"/>
  <c r="I26" s="1"/>
  <c r="H25"/>
  <c r="E25"/>
  <c r="G25" s="1"/>
  <c r="I25" s="1"/>
  <c r="H24"/>
  <c r="E24"/>
  <c r="G24" s="1"/>
  <c r="I24" s="1"/>
  <c r="H23"/>
  <c r="E23"/>
  <c r="G23" s="1"/>
  <c r="I23" s="1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71" i="37"/>
  <c r="I70"/>
  <c r="H70"/>
  <c r="H69"/>
  <c r="E69"/>
  <c r="G69" s="1"/>
  <c r="I69" s="1"/>
  <c r="A69"/>
  <c r="A70" s="1"/>
  <c r="H66"/>
  <c r="I65"/>
  <c r="H65"/>
  <c r="I64"/>
  <c r="H64"/>
  <c r="E64"/>
  <c r="A64" s="1"/>
  <c r="A65" s="1"/>
  <c r="A66" s="1"/>
  <c r="F66" s="1"/>
  <c r="I66" s="1"/>
  <c r="H61"/>
  <c r="I60"/>
  <c r="H60"/>
  <c r="H59"/>
  <c r="E59"/>
  <c r="G59" s="1"/>
  <c r="I59" s="1"/>
  <c r="H56"/>
  <c r="I55"/>
  <c r="H55"/>
  <c r="H54"/>
  <c r="E54"/>
  <c r="G54" s="1"/>
  <c r="I54" s="1"/>
  <c r="H51"/>
  <c r="I50"/>
  <c r="H50"/>
  <c r="I49"/>
  <c r="H49"/>
  <c r="E49"/>
  <c r="A49"/>
  <c r="H48"/>
  <c r="E48"/>
  <c r="G48" s="1"/>
  <c r="I48" s="1"/>
  <c r="H45"/>
  <c r="I44"/>
  <c r="H44"/>
  <c r="I43"/>
  <c r="H43"/>
  <c r="E43"/>
  <c r="A43"/>
  <c r="H42"/>
  <c r="E42"/>
  <c r="G42" s="1"/>
  <c r="I42" s="1"/>
  <c r="H41"/>
  <c r="G41"/>
  <c r="I41" s="1"/>
  <c r="E41"/>
  <c r="A41"/>
  <c r="I40"/>
  <c r="H40"/>
  <c r="E40"/>
  <c r="A40"/>
  <c r="H37"/>
  <c r="I36"/>
  <c r="H36"/>
  <c r="I35"/>
  <c r="H35"/>
  <c r="E35"/>
  <c r="A35" s="1"/>
  <c r="H34"/>
  <c r="E34"/>
  <c r="G34" s="1"/>
  <c r="I34" s="1"/>
  <c r="A34"/>
  <c r="H33"/>
  <c r="E33"/>
  <c r="G33" s="1"/>
  <c r="I33" s="1"/>
  <c r="I32"/>
  <c r="H32"/>
  <c r="E32"/>
  <c r="A32" s="1"/>
  <c r="H31"/>
  <c r="E31"/>
  <c r="G31" s="1"/>
  <c r="I31" s="1"/>
  <c r="H28"/>
  <c r="I27"/>
  <c r="H27"/>
  <c r="H26"/>
  <c r="E26"/>
  <c r="G26" s="1"/>
  <c r="I26" s="1"/>
  <c r="H25"/>
  <c r="E25"/>
  <c r="G25" s="1"/>
  <c r="I25" s="1"/>
  <c r="H24"/>
  <c r="G24"/>
  <c r="I24" s="1"/>
  <c r="E24"/>
  <c r="A24"/>
  <c r="H23"/>
  <c r="E23"/>
  <c r="G23" s="1"/>
  <c r="I23" s="1"/>
  <c r="H22"/>
  <c r="G22"/>
  <c r="I22" s="1"/>
  <c r="E22"/>
  <c r="A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G51" i="36"/>
  <c r="H80"/>
  <c r="I79"/>
  <c r="H79"/>
  <c r="H78"/>
  <c r="E78"/>
  <c r="G78" s="1"/>
  <c r="I78" s="1"/>
  <c r="A78"/>
  <c r="A79" s="1"/>
  <c r="H75"/>
  <c r="I74"/>
  <c r="H74"/>
  <c r="I73"/>
  <c r="H73"/>
  <c r="E73"/>
  <c r="A73" s="1"/>
  <c r="A74" s="1"/>
  <c r="A75" s="1"/>
  <c r="F75" s="1"/>
  <c r="I75" s="1"/>
  <c r="H70"/>
  <c r="I69"/>
  <c r="H69"/>
  <c r="I68"/>
  <c r="H68"/>
  <c r="E68"/>
  <c r="A68"/>
  <c r="H67"/>
  <c r="E67"/>
  <c r="G67" s="1"/>
  <c r="I67" s="1"/>
  <c r="A67"/>
  <c r="A69" s="1"/>
  <c r="A70" s="1"/>
  <c r="F70" s="1"/>
  <c r="I70" s="1"/>
  <c r="H64"/>
  <c r="I63"/>
  <c r="H63"/>
  <c r="I62"/>
  <c r="H62"/>
  <c r="E62"/>
  <c r="A62" s="1"/>
  <c r="I61"/>
  <c r="H61"/>
  <c r="E61"/>
  <c r="A61" s="1"/>
  <c r="I60"/>
  <c r="H60"/>
  <c r="E60"/>
  <c r="A60" s="1"/>
  <c r="A63" s="1"/>
  <c r="A64" s="1"/>
  <c r="F64" s="1"/>
  <c r="I64" s="1"/>
  <c r="H57"/>
  <c r="I56"/>
  <c r="H56"/>
  <c r="I55"/>
  <c r="H55"/>
  <c r="E55"/>
  <c r="A55"/>
  <c r="I54"/>
  <c r="H54"/>
  <c r="E54"/>
  <c r="A54"/>
  <c r="H53"/>
  <c r="G53"/>
  <c r="I53" s="1"/>
  <c r="E53"/>
  <c r="A53"/>
  <c r="I52"/>
  <c r="H52"/>
  <c r="E52"/>
  <c r="A52"/>
  <c r="H51"/>
  <c r="E51"/>
  <c r="I51" s="1"/>
  <c r="H48"/>
  <c r="I47"/>
  <c r="H47"/>
  <c r="I46"/>
  <c r="H46"/>
  <c r="E46"/>
  <c r="A46"/>
  <c r="H45"/>
  <c r="E45"/>
  <c r="G45" s="1"/>
  <c r="I45" s="1"/>
  <c r="H44"/>
  <c r="G44"/>
  <c r="I44" s="1"/>
  <c r="E44"/>
  <c r="A44"/>
  <c r="H43"/>
  <c r="E43"/>
  <c r="G43" s="1"/>
  <c r="I43" s="1"/>
  <c r="I42"/>
  <c r="H42"/>
  <c r="E42"/>
  <c r="A42" s="1"/>
  <c r="H41"/>
  <c r="E41"/>
  <c r="G41" s="1"/>
  <c r="I41" s="1"/>
  <c r="H40"/>
  <c r="E40"/>
  <c r="G40" s="1"/>
  <c r="I40" s="1"/>
  <c r="H39"/>
  <c r="G39"/>
  <c r="I39" s="1"/>
  <c r="E39"/>
  <c r="A39"/>
  <c r="H38"/>
  <c r="E38"/>
  <c r="G38" s="1"/>
  <c r="I38" s="1"/>
  <c r="H37"/>
  <c r="G37"/>
  <c r="I37" s="1"/>
  <c r="E37"/>
  <c r="A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H25"/>
  <c r="E25"/>
  <c r="G25" s="1"/>
  <c r="I25" s="1"/>
  <c r="H22"/>
  <c r="I21"/>
  <c r="H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45" i="35"/>
  <c r="I44"/>
  <c r="H44"/>
  <c r="H43"/>
  <c r="E43"/>
  <c r="G43" s="1"/>
  <c r="I43" s="1"/>
  <c r="H40"/>
  <c r="I39"/>
  <c r="H39"/>
  <c r="I38"/>
  <c r="H38"/>
  <c r="E38"/>
  <c r="A38" s="1"/>
  <c r="A39" s="1"/>
  <c r="A40" s="1"/>
  <c r="F40" s="1"/>
  <c r="I40" s="1"/>
  <c r="H35"/>
  <c r="I34"/>
  <c r="H34"/>
  <c r="H33"/>
  <c r="E33"/>
  <c r="G33" s="1"/>
  <c r="I33" s="1"/>
  <c r="A33"/>
  <c r="H32"/>
  <c r="E32"/>
  <c r="G32" s="1"/>
  <c r="I32" s="1"/>
  <c r="H29"/>
  <c r="I28"/>
  <c r="H28"/>
  <c r="I27"/>
  <c r="H27"/>
  <c r="E27"/>
  <c r="A27"/>
  <c r="H26"/>
  <c r="E26"/>
  <c r="G26" s="1"/>
  <c r="I26" s="1"/>
  <c r="H25"/>
  <c r="E25"/>
  <c r="G25" s="1"/>
  <c r="I25" s="1"/>
  <c r="A25"/>
  <c r="H22"/>
  <c r="I21"/>
  <c r="H21"/>
  <c r="H20"/>
  <c r="E20"/>
  <c r="G20" s="1"/>
  <c r="I20" s="1"/>
  <c r="A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H43" i="34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I31" s="1"/>
  <c r="H30"/>
  <c r="E30"/>
  <c r="G30" s="1"/>
  <c r="I30" s="1"/>
  <c r="A30"/>
  <c r="H27"/>
  <c r="I26"/>
  <c r="H26"/>
  <c r="H25"/>
  <c r="E25"/>
  <c r="G25" s="1"/>
  <c r="I25" s="1"/>
  <c r="H24"/>
  <c r="E24"/>
  <c r="G24" s="1"/>
  <c r="I24" s="1"/>
  <c r="H23"/>
  <c r="G23"/>
  <c r="I23" s="1"/>
  <c r="E23"/>
  <c r="A23"/>
  <c r="H22"/>
  <c r="E22"/>
  <c r="H21"/>
  <c r="E21"/>
  <c r="G21" s="1"/>
  <c r="I21" s="1"/>
  <c r="H20"/>
  <c r="E20"/>
  <c r="G20" s="1"/>
  <c r="I20" s="1"/>
  <c r="A20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I44" i="33"/>
  <c r="H43"/>
  <c r="I42"/>
  <c r="H42"/>
  <c r="H41"/>
  <c r="E41"/>
  <c r="G41" s="1"/>
  <c r="I41" s="1"/>
  <c r="I40"/>
  <c r="H38"/>
  <c r="I37"/>
  <c r="H37"/>
  <c r="H36"/>
  <c r="E36"/>
  <c r="G36" s="1"/>
  <c r="I36" s="1"/>
  <c r="I35"/>
  <c r="I34"/>
  <c r="H33"/>
  <c r="I32"/>
  <c r="H32"/>
  <c r="H31"/>
  <c r="E31"/>
  <c r="G31" s="1"/>
  <c r="I31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16"/>
  <c r="H46" i="32"/>
  <c r="I45"/>
  <c r="H45"/>
  <c r="H44"/>
  <c r="E44"/>
  <c r="G44" s="1"/>
  <c r="I44" s="1"/>
  <c r="H41"/>
  <c r="I40"/>
  <c r="H40"/>
  <c r="I39"/>
  <c r="H39"/>
  <c r="E39"/>
  <c r="A39"/>
  <c r="A40" s="1"/>
  <c r="A41" s="1"/>
  <c r="F41" s="1"/>
  <c r="I41" s="1"/>
  <c r="H36"/>
  <c r="I35"/>
  <c r="H35"/>
  <c r="H34"/>
  <c r="E34"/>
  <c r="G34" s="1"/>
  <c r="I34" s="1"/>
  <c r="H33"/>
  <c r="E33"/>
  <c r="G33" s="1"/>
  <c r="I33" s="1"/>
  <c r="H30"/>
  <c r="I29"/>
  <c r="H29"/>
  <c r="I28"/>
  <c r="H28"/>
  <c r="E28"/>
  <c r="A28"/>
  <c r="H27"/>
  <c r="E27"/>
  <c r="G27" s="1"/>
  <c r="I27" s="1"/>
  <c r="H26"/>
  <c r="G26"/>
  <c r="I26" s="1"/>
  <c r="E26"/>
  <c r="A26"/>
  <c r="H25"/>
  <c r="E25"/>
  <c r="G25" s="1"/>
  <c r="I25" s="1"/>
  <c r="H22"/>
  <c r="I21"/>
  <c r="H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30" i="31"/>
  <c r="E30"/>
  <c r="G30" s="1"/>
  <c r="I30" s="1"/>
  <c r="G25" i="30"/>
  <c r="H24"/>
  <c r="E24"/>
  <c r="G24" s="1"/>
  <c r="I24" s="1"/>
  <c r="H50" i="31"/>
  <c r="I49"/>
  <c r="H49"/>
  <c r="H48"/>
  <c r="E48"/>
  <c r="G48" s="1"/>
  <c r="I48" s="1"/>
  <c r="H45"/>
  <c r="I44"/>
  <c r="H44"/>
  <c r="H43"/>
  <c r="E43"/>
  <c r="G43" s="1"/>
  <c r="I43" s="1"/>
  <c r="H40"/>
  <c r="I39"/>
  <c r="H39"/>
  <c r="H38"/>
  <c r="E38"/>
  <c r="G38" s="1"/>
  <c r="I38" s="1"/>
  <c r="H37"/>
  <c r="E37"/>
  <c r="G37" s="1"/>
  <c r="I37" s="1"/>
  <c r="H34"/>
  <c r="I33"/>
  <c r="H33"/>
  <c r="I32"/>
  <c r="H32"/>
  <c r="E32"/>
  <c r="A32" s="1"/>
  <c r="H31"/>
  <c r="E31"/>
  <c r="G31" s="1"/>
  <c r="I31" s="1"/>
  <c r="I29"/>
  <c r="H29"/>
  <c r="E29"/>
  <c r="A29" s="1"/>
  <c r="H28"/>
  <c r="E28"/>
  <c r="G28" s="1"/>
  <c r="I28" s="1"/>
  <c r="H25"/>
  <c r="I24"/>
  <c r="H24"/>
  <c r="H23"/>
  <c r="E23"/>
  <c r="G23" s="1"/>
  <c r="I23" s="1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61" i="30"/>
  <c r="I60"/>
  <c r="H60"/>
  <c r="H59"/>
  <c r="E59"/>
  <c r="G59" s="1"/>
  <c r="I59" s="1"/>
  <c r="H56"/>
  <c r="I55"/>
  <c r="H55"/>
  <c r="H54"/>
  <c r="E54"/>
  <c r="G54" s="1"/>
  <c r="I54" s="1"/>
  <c r="H51"/>
  <c r="I50"/>
  <c r="H50"/>
  <c r="H49"/>
  <c r="E49"/>
  <c r="G49" s="1"/>
  <c r="I49" s="1"/>
  <c r="H46"/>
  <c r="I45"/>
  <c r="H45"/>
  <c r="H44"/>
  <c r="E44"/>
  <c r="G44" s="1"/>
  <c r="I44" s="1"/>
  <c r="H41"/>
  <c r="I40"/>
  <c r="H40"/>
  <c r="H39"/>
  <c r="E39"/>
  <c r="G39" s="1"/>
  <c r="I39" s="1"/>
  <c r="H38"/>
  <c r="E38"/>
  <c r="G38" s="1"/>
  <c r="I38" s="1"/>
  <c r="H35"/>
  <c r="I34"/>
  <c r="H34"/>
  <c r="H33"/>
  <c r="E33"/>
  <c r="A33" s="1"/>
  <c r="H32"/>
  <c r="E32"/>
  <c r="G32" s="1"/>
  <c r="I32" s="1"/>
  <c r="I31"/>
  <c r="H31"/>
  <c r="E31"/>
  <c r="A31" s="1"/>
  <c r="H30"/>
  <c r="E30"/>
  <c r="G30" s="1"/>
  <c r="I30" s="1"/>
  <c r="H27"/>
  <c r="I26"/>
  <c r="H26"/>
  <c r="H25"/>
  <c r="E25"/>
  <c r="H23"/>
  <c r="E23"/>
  <c r="G23" s="1"/>
  <c r="I23" s="1"/>
  <c r="H22"/>
  <c r="E22"/>
  <c r="G22" s="1"/>
  <c r="I22" s="1"/>
  <c r="H21"/>
  <c r="E21"/>
  <c r="G21" s="1"/>
  <c r="I21" s="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A19" i="46" l="1"/>
  <c r="A18" i="47"/>
  <c r="A41" i="48"/>
  <c r="A42" s="1"/>
  <c r="A43" s="1"/>
  <c r="F43" s="1"/>
  <c r="I43" s="1"/>
  <c r="A22"/>
  <c r="A21"/>
  <c r="A16"/>
  <c r="A20" i="49"/>
  <c r="A17"/>
  <c r="A46"/>
  <c r="F46" s="1"/>
  <c r="I46" s="1"/>
  <c r="A21"/>
  <c r="A22" s="1"/>
  <c r="A23" s="1"/>
  <c r="F23" s="1"/>
  <c r="I23" s="1"/>
  <c r="A33"/>
  <c r="A35" s="1"/>
  <c r="A36" s="1"/>
  <c r="F36" s="1"/>
  <c r="I36" s="1"/>
  <c r="A36" i="48"/>
  <c r="A37" s="1"/>
  <c r="A38" s="1"/>
  <c r="F38" s="1"/>
  <c r="I38" s="1"/>
  <c r="A31"/>
  <c r="A32" s="1"/>
  <c r="A17"/>
  <c r="A26" s="1"/>
  <c r="A27" s="1"/>
  <c r="F27" s="1"/>
  <c r="I27" s="1"/>
  <c r="A19"/>
  <c r="A19" i="47"/>
  <c r="A16"/>
  <c r="A44"/>
  <c r="F44" s="1"/>
  <c r="I44" s="1"/>
  <c r="A17"/>
  <c r="A26"/>
  <c r="A28" s="1"/>
  <c r="A29" s="1"/>
  <c r="F29" s="1"/>
  <c r="I29" s="1"/>
  <c r="A32"/>
  <c r="A33" s="1"/>
  <c r="A34" s="1"/>
  <c r="F34" s="1"/>
  <c r="I34" s="1"/>
  <c r="A37"/>
  <c r="A38" s="1"/>
  <c r="A39" s="1"/>
  <c r="F39" s="1"/>
  <c r="I39" s="1"/>
  <c r="A20"/>
  <c r="A34" i="46"/>
  <c r="A26"/>
  <c r="A20"/>
  <c r="A47"/>
  <c r="F47" s="1"/>
  <c r="I47" s="1"/>
  <c r="A17"/>
  <c r="A22" s="1"/>
  <c r="A23" s="1"/>
  <c r="F23" s="1"/>
  <c r="I23" s="1"/>
  <c r="A21"/>
  <c r="A35"/>
  <c r="A36" s="1"/>
  <c r="A28"/>
  <c r="A30" s="1"/>
  <c r="A31" s="1"/>
  <c r="F31" s="1"/>
  <c r="I31" s="1"/>
  <c r="A52" i="45"/>
  <c r="A53" s="1"/>
  <c r="A30"/>
  <c r="A43" i="43"/>
  <c r="A26" i="41"/>
  <c r="A20"/>
  <c r="A17"/>
  <c r="A54" i="45"/>
  <c r="F54" s="1"/>
  <c r="I54" s="1"/>
  <c r="A31"/>
  <c r="A33" s="1"/>
  <c r="A34" s="1"/>
  <c r="F34" s="1"/>
  <c r="I34" s="1"/>
  <c r="A37"/>
  <c r="A38" s="1"/>
  <c r="A39" s="1"/>
  <c r="F39" s="1"/>
  <c r="I39" s="1"/>
  <c r="A42"/>
  <c r="A43" s="1"/>
  <c r="A44" s="1"/>
  <c r="F44" s="1"/>
  <c r="I44" s="1"/>
  <c r="A47"/>
  <c r="A48" s="1"/>
  <c r="A49" s="1"/>
  <c r="F49" s="1"/>
  <c r="I49" s="1"/>
  <c r="A17"/>
  <c r="A19"/>
  <c r="A21"/>
  <c r="A18" i="44"/>
  <c r="A20"/>
  <c r="A31"/>
  <c r="A33" s="1"/>
  <c r="A34" s="1"/>
  <c r="F34" s="1"/>
  <c r="I34" s="1"/>
  <c r="A37"/>
  <c r="A38" s="1"/>
  <c r="A39" s="1"/>
  <c r="F39" s="1"/>
  <c r="I39" s="1"/>
  <c r="A42"/>
  <c r="A43" s="1"/>
  <c r="A44" s="1"/>
  <c r="F44" s="1"/>
  <c r="I44" s="1"/>
  <c r="A47"/>
  <c r="A48" s="1"/>
  <c r="A49" s="1"/>
  <c r="F49" s="1"/>
  <c r="I49" s="1"/>
  <c r="A52"/>
  <c r="A53" s="1"/>
  <c r="A17"/>
  <c r="A19"/>
  <c r="A21"/>
  <c r="A44" i="43"/>
  <c r="A25"/>
  <c r="A27" s="1"/>
  <c r="A28" s="1"/>
  <c r="F28" s="1"/>
  <c r="I28" s="1"/>
  <c r="A17"/>
  <c r="A74"/>
  <c r="F74" s="1"/>
  <c r="I74" s="1"/>
  <c r="A16"/>
  <c r="A31"/>
  <c r="A32" s="1"/>
  <c r="A33" s="1"/>
  <c r="F33" s="1"/>
  <c r="I33" s="1"/>
  <c r="A36"/>
  <c r="A37" s="1"/>
  <c r="A38" s="1"/>
  <c r="F38" s="1"/>
  <c r="I38" s="1"/>
  <c r="A41"/>
  <c r="A45"/>
  <c r="A19"/>
  <c r="A42"/>
  <c r="A56"/>
  <c r="A58" s="1"/>
  <c r="A59" s="1"/>
  <c r="F59" s="1"/>
  <c r="I59" s="1"/>
  <c r="A62"/>
  <c r="A63" s="1"/>
  <c r="A64" s="1"/>
  <c r="F64" s="1"/>
  <c r="I64" s="1"/>
  <c r="A20" i="42"/>
  <c r="A16"/>
  <c r="A27"/>
  <c r="A28" s="1"/>
  <c r="A29" s="1"/>
  <c r="F29" s="1"/>
  <c r="I29" s="1"/>
  <c r="A32"/>
  <c r="A33" s="1"/>
  <c r="A34" s="1"/>
  <c r="F34" s="1"/>
  <c r="I34" s="1"/>
  <c r="A37"/>
  <c r="A38" s="1"/>
  <c r="A17"/>
  <c r="A19"/>
  <c r="A21"/>
  <c r="A16" i="41"/>
  <c r="A18"/>
  <c r="A27"/>
  <c r="A28" s="1"/>
  <c r="A29" s="1"/>
  <c r="F29" s="1"/>
  <c r="I29" s="1"/>
  <c r="A32"/>
  <c r="A33" s="1"/>
  <c r="A34" s="1"/>
  <c r="F34" s="1"/>
  <c r="I34" s="1"/>
  <c r="A37"/>
  <c r="A38" s="1"/>
  <c r="A21"/>
  <c r="A36" i="40"/>
  <c r="A37" s="1"/>
  <c r="A31"/>
  <c r="A32" s="1"/>
  <c r="A33" s="1"/>
  <c r="F33" s="1"/>
  <c r="I33" s="1"/>
  <c r="A19"/>
  <c r="A17"/>
  <c r="A38"/>
  <c r="F38" s="1"/>
  <c r="I38" s="1"/>
  <c r="A16"/>
  <c r="A18"/>
  <c r="A20"/>
  <c r="A25"/>
  <c r="A27" s="1"/>
  <c r="A28" s="1"/>
  <c r="F28" s="1"/>
  <c r="I28" s="1"/>
  <c r="A41"/>
  <c r="A42" s="1"/>
  <c r="A43" s="1"/>
  <c r="F43" s="1"/>
  <c r="I43" s="1"/>
  <c r="A37" i="39"/>
  <c r="A38" s="1"/>
  <c r="A32"/>
  <c r="A33" s="1"/>
  <c r="A34" s="1"/>
  <c r="F34" s="1"/>
  <c r="I34" s="1"/>
  <c r="A18"/>
  <c r="A16"/>
  <c r="A39"/>
  <c r="F39" s="1"/>
  <c r="I39" s="1"/>
  <c r="A17"/>
  <c r="A19"/>
  <c r="A20"/>
  <c r="A22"/>
  <c r="A27"/>
  <c r="A28" s="1"/>
  <c r="A29" s="1"/>
  <c r="F29" s="1"/>
  <c r="I29" s="1"/>
  <c r="A21"/>
  <c r="G53" i="38"/>
  <c r="I53" s="1"/>
  <c r="G33"/>
  <c r="I33" s="1"/>
  <c r="A58"/>
  <c r="A59" s="1"/>
  <c r="A62" s="1"/>
  <c r="A46"/>
  <c r="A25"/>
  <c r="A23"/>
  <c r="A60"/>
  <c r="F60" s="1"/>
  <c r="I60" s="1"/>
  <c r="A16"/>
  <c r="A18"/>
  <c r="A20"/>
  <c r="A22"/>
  <c r="A24"/>
  <c r="A26"/>
  <c r="A31"/>
  <c r="A35" s="1"/>
  <c r="A36" s="1"/>
  <c r="F36" s="1"/>
  <c r="I36" s="1"/>
  <c r="A40"/>
  <c r="A42" s="1"/>
  <c r="A43" s="1"/>
  <c r="F43" s="1"/>
  <c r="I43" s="1"/>
  <c r="A17"/>
  <c r="A19"/>
  <c r="A21"/>
  <c r="A47"/>
  <c r="A31" i="37"/>
  <c r="A26"/>
  <c r="A16"/>
  <c r="A71"/>
  <c r="F71" s="1"/>
  <c r="I71" s="1"/>
  <c r="A17"/>
  <c r="A19"/>
  <c r="A21"/>
  <c r="A23"/>
  <c r="A25"/>
  <c r="A33"/>
  <c r="A36" s="1"/>
  <c r="A37" s="1"/>
  <c r="F37" s="1"/>
  <c r="I37" s="1"/>
  <c r="A42"/>
  <c r="A44" s="1"/>
  <c r="A45" s="1"/>
  <c r="F45" s="1"/>
  <c r="I45" s="1"/>
  <c r="A48"/>
  <c r="A50" s="1"/>
  <c r="A51" s="1"/>
  <c r="F51" s="1"/>
  <c r="I51" s="1"/>
  <c r="A54"/>
  <c r="A55" s="1"/>
  <c r="A56" s="1"/>
  <c r="F56" s="1"/>
  <c r="I56" s="1"/>
  <c r="A59"/>
  <c r="A60" s="1"/>
  <c r="A61" s="1"/>
  <c r="F61" s="1"/>
  <c r="I61" s="1"/>
  <c r="A41" i="36"/>
  <c r="G22" i="34"/>
  <c r="I22" s="1"/>
  <c r="A41"/>
  <c r="A42" s="1"/>
  <c r="A43" s="1"/>
  <c r="F43" s="1"/>
  <c r="I43" s="1"/>
  <c r="A36"/>
  <c r="A37" s="1"/>
  <c r="A38" s="1"/>
  <c r="F38" s="1"/>
  <c r="I38" s="1"/>
  <c r="A22"/>
  <c r="A17"/>
  <c r="A19"/>
  <c r="A21"/>
  <c r="A80" i="36"/>
  <c r="F80" s="1"/>
  <c r="I80" s="1"/>
  <c r="A16"/>
  <c r="A18"/>
  <c r="A20"/>
  <c r="A25"/>
  <c r="A27" s="1"/>
  <c r="A28" s="1"/>
  <c r="F28" s="1"/>
  <c r="I28" s="1"/>
  <c r="A31"/>
  <c r="A32" s="1"/>
  <c r="A33" s="1"/>
  <c r="F33" s="1"/>
  <c r="I33" s="1"/>
  <c r="A36"/>
  <c r="A38"/>
  <c r="A40"/>
  <c r="A43"/>
  <c r="A45"/>
  <c r="A51"/>
  <c r="A56" s="1"/>
  <c r="A57" s="1"/>
  <c r="F57" s="1"/>
  <c r="I57" s="1"/>
  <c r="A43" i="35"/>
  <c r="A44" s="1"/>
  <c r="A16"/>
  <c r="A45"/>
  <c r="F45" s="1"/>
  <c r="I45" s="1"/>
  <c r="A17"/>
  <c r="A21" s="1"/>
  <c r="A22" s="1"/>
  <c r="F22" s="1"/>
  <c r="I22" s="1"/>
  <c r="A19"/>
  <c r="A26"/>
  <c r="A28" s="1"/>
  <c r="A29" s="1"/>
  <c r="F29" s="1"/>
  <c r="I29" s="1"/>
  <c r="A32"/>
  <c r="A34" s="1"/>
  <c r="A35" s="1"/>
  <c r="F35" s="1"/>
  <c r="I35" s="1"/>
  <c r="A16" i="34"/>
  <c r="A26" s="1"/>
  <c r="A27" s="1"/>
  <c r="F27" s="1"/>
  <c r="I27" s="1"/>
  <c r="A24"/>
  <c r="A31"/>
  <c r="A32" s="1"/>
  <c r="A25"/>
  <c r="A36" i="33"/>
  <c r="A37" s="1"/>
  <c r="A31"/>
  <c r="A32" s="1"/>
  <c r="A33" s="1"/>
  <c r="F33" s="1"/>
  <c r="I33" s="1"/>
  <c r="A19"/>
  <c r="A17"/>
  <c r="A38"/>
  <c r="F38" s="1"/>
  <c r="I38" s="1"/>
  <c r="A18"/>
  <c r="A21" s="1"/>
  <c r="A22" s="1"/>
  <c r="F22" s="1"/>
  <c r="I22" s="1"/>
  <c r="A20"/>
  <c r="A25"/>
  <c r="A27" s="1"/>
  <c r="A28" s="1"/>
  <c r="F28" s="1"/>
  <c r="I28" s="1"/>
  <c r="A41"/>
  <c r="A42" s="1"/>
  <c r="A43" s="1"/>
  <c r="F43" s="1"/>
  <c r="I43" s="1"/>
  <c r="A34" i="32"/>
  <c r="A16"/>
  <c r="A18"/>
  <c r="A20"/>
  <c r="A25"/>
  <c r="A29" s="1"/>
  <c r="A30" s="1"/>
  <c r="F30" s="1"/>
  <c r="I30" s="1"/>
  <c r="A27"/>
  <c r="A33"/>
  <c r="A35" s="1"/>
  <c r="A36" s="1"/>
  <c r="F36" s="1"/>
  <c r="I36" s="1"/>
  <c r="A44"/>
  <c r="A45" s="1"/>
  <c r="A23" i="31"/>
  <c r="A28"/>
  <c r="A30"/>
  <c r="A48"/>
  <c r="A49" s="1"/>
  <c r="A50" s="1"/>
  <c r="F50" s="1"/>
  <c r="I50" s="1"/>
  <c r="A21"/>
  <c r="A17"/>
  <c r="A19"/>
  <c r="A24" i="30"/>
  <c r="I33"/>
  <c r="A23"/>
  <c r="I25"/>
  <c r="A38" i="31"/>
  <c r="A43"/>
  <c r="A44" s="1"/>
  <c r="A45" s="1"/>
  <c r="F45" s="1"/>
  <c r="I45" s="1"/>
  <c r="A16"/>
  <c r="A18"/>
  <c r="A20"/>
  <c r="A22"/>
  <c r="A31"/>
  <c r="A37"/>
  <c r="A38" i="30"/>
  <c r="A32"/>
  <c r="A16"/>
  <c r="A18"/>
  <c r="A20"/>
  <c r="A22"/>
  <c r="A25"/>
  <c r="A30"/>
  <c r="A34" s="1"/>
  <c r="A35" s="1"/>
  <c r="F35" s="1"/>
  <c r="I35" s="1"/>
  <c r="A39"/>
  <c r="A40" s="1"/>
  <c r="A41" s="1"/>
  <c r="F41" s="1"/>
  <c r="I41" s="1"/>
  <c r="A44"/>
  <c r="A45" s="1"/>
  <c r="A46" s="1"/>
  <c r="F46" s="1"/>
  <c r="I46" s="1"/>
  <c r="A49"/>
  <c r="A50" s="1"/>
  <c r="A51" s="1"/>
  <c r="F51" s="1"/>
  <c r="I51" s="1"/>
  <c r="A54"/>
  <c r="A55" s="1"/>
  <c r="A56" s="1"/>
  <c r="F56" s="1"/>
  <c r="I56" s="1"/>
  <c r="A59"/>
  <c r="A60" s="1"/>
  <c r="I48" i="49" l="1"/>
  <c r="A48"/>
  <c r="A49" s="1"/>
  <c r="F49" s="1"/>
  <c r="F48" s="1"/>
  <c r="A45" i="48"/>
  <c r="A46" s="1"/>
  <c r="F46" s="1"/>
  <c r="F45" s="1"/>
  <c r="A33"/>
  <c r="F33" s="1"/>
  <c r="I33" s="1"/>
  <c r="I45"/>
  <c r="A22" i="47"/>
  <c r="A23" s="1"/>
  <c r="F23" s="1"/>
  <c r="I23" s="1"/>
  <c r="I46" s="1"/>
  <c r="A37" i="46"/>
  <c r="F37" s="1"/>
  <c r="I37" s="1"/>
  <c r="A49"/>
  <c r="A50" s="1"/>
  <c r="F50" s="1"/>
  <c r="F49" s="1"/>
  <c r="I49"/>
  <c r="A22" i="45"/>
  <c r="A23" s="1"/>
  <c r="F23" s="1"/>
  <c r="I23" s="1"/>
  <c r="I56" s="1"/>
  <c r="A22" i="44"/>
  <c r="A23" s="1"/>
  <c r="F23" s="1"/>
  <c r="I23" s="1"/>
  <c r="A54"/>
  <c r="F54" s="1"/>
  <c r="I54" s="1"/>
  <c r="A21" i="43"/>
  <c r="A22" s="1"/>
  <c r="F22" s="1"/>
  <c r="I22" s="1"/>
  <c r="A47"/>
  <c r="A48" s="1"/>
  <c r="F48" s="1"/>
  <c r="I48" s="1"/>
  <c r="A23" i="42"/>
  <c r="A24" s="1"/>
  <c r="F24" s="1"/>
  <c r="I24" s="1"/>
  <c r="A39"/>
  <c r="F39" s="1"/>
  <c r="I39" s="1"/>
  <c r="A39" i="41"/>
  <c r="F39" s="1"/>
  <c r="I39" s="1"/>
  <c r="A22"/>
  <c r="A23" s="1"/>
  <c r="F23" s="1"/>
  <c r="I23" s="1"/>
  <c r="A21" i="40"/>
  <c r="A22" s="1"/>
  <c r="F22" s="1"/>
  <c r="I22" s="1"/>
  <c r="I45" s="1"/>
  <c r="A23" i="39"/>
  <c r="A24" s="1"/>
  <c r="F24" s="1"/>
  <c r="I24" s="1"/>
  <c r="I41" s="1"/>
  <c r="A49" i="38"/>
  <c r="A50" s="1"/>
  <c r="F50" s="1"/>
  <c r="I50" s="1"/>
  <c r="A27"/>
  <c r="A28" s="1"/>
  <c r="F28" s="1"/>
  <c r="I28" s="1"/>
  <c r="A27" i="37"/>
  <c r="A28" s="1"/>
  <c r="F28" s="1"/>
  <c r="I28" s="1"/>
  <c r="I73" s="1"/>
  <c r="A47" i="36"/>
  <c r="A48" s="1"/>
  <c r="F48" s="1"/>
  <c r="I48" s="1"/>
  <c r="A21"/>
  <c r="A22" s="1"/>
  <c r="F22" s="1"/>
  <c r="I22" s="1"/>
  <c r="I47" i="35"/>
  <c r="A47"/>
  <c r="A48" s="1"/>
  <c r="F48" s="1"/>
  <c r="F47" s="1"/>
  <c r="A45" i="34"/>
  <c r="A46" s="1"/>
  <c r="F46" s="1"/>
  <c r="F45" s="1"/>
  <c r="A33"/>
  <c r="F33" s="1"/>
  <c r="I33" s="1"/>
  <c r="I45"/>
  <c r="I45" i="33"/>
  <c r="A45"/>
  <c r="A46" s="1"/>
  <c r="F46" s="1"/>
  <c r="F45" s="1"/>
  <c r="A46" i="32"/>
  <c r="F46" s="1"/>
  <c r="I46" s="1"/>
  <c r="A21"/>
  <c r="A22" s="1"/>
  <c r="F22" s="1"/>
  <c r="I22" s="1"/>
  <c r="A33" i="31"/>
  <c r="A34" s="1"/>
  <c r="F34" s="1"/>
  <c r="I34" s="1"/>
  <c r="A24"/>
  <c r="A25" s="1"/>
  <c r="F25" s="1"/>
  <c r="I25" s="1"/>
  <c r="A39"/>
  <c r="A40" s="1"/>
  <c r="F40" s="1"/>
  <c r="I40" s="1"/>
  <c r="A61" i="30"/>
  <c r="F61" s="1"/>
  <c r="I61" s="1"/>
  <c r="A26"/>
  <c r="A27" s="1"/>
  <c r="F27" s="1"/>
  <c r="I27" s="1"/>
  <c r="I63" s="1"/>
  <c r="A46" i="47" l="1"/>
  <c r="A47" s="1"/>
  <c r="F47" s="1"/>
  <c r="F46" s="1"/>
  <c r="I56" i="44"/>
  <c r="A76" i="43"/>
  <c r="A77" s="1"/>
  <c r="F77" s="1"/>
  <c r="F76" s="1"/>
  <c r="I41" i="42"/>
  <c r="A41"/>
  <c r="A42" s="1"/>
  <c r="F42" s="1"/>
  <c r="F41" s="1"/>
  <c r="A56" i="45"/>
  <c r="A57" s="1"/>
  <c r="F57" s="1"/>
  <c r="F56" s="1"/>
  <c r="A56" i="44"/>
  <c r="A57" s="1"/>
  <c r="F57" s="1"/>
  <c r="F56" s="1"/>
  <c r="I76" i="43"/>
  <c r="I41" i="41"/>
  <c r="A41"/>
  <c r="A42" s="1"/>
  <c r="F42" s="1"/>
  <c r="F41" s="1"/>
  <c r="A45" i="40"/>
  <c r="A46" s="1"/>
  <c r="F46" s="1"/>
  <c r="F45" s="1"/>
  <c r="A41" i="39"/>
  <c r="A42" s="1"/>
  <c r="F42" s="1"/>
  <c r="F41" s="1"/>
  <c r="I62" i="38"/>
  <c r="A63"/>
  <c r="F63" s="1"/>
  <c r="F62" s="1"/>
  <c r="A73" i="37"/>
  <c r="A74" s="1"/>
  <c r="F74" s="1"/>
  <c r="F73" s="1"/>
  <c r="I82" i="36"/>
  <c r="A82"/>
  <c r="A83" s="1"/>
  <c r="F83" s="1"/>
  <c r="F82" s="1"/>
  <c r="I48" i="32"/>
  <c r="A48"/>
  <c r="A49" s="1"/>
  <c r="F49" s="1"/>
  <c r="F48" s="1"/>
  <c r="A52" i="31"/>
  <c r="A53" s="1"/>
  <c r="F53" s="1"/>
  <c r="F52" s="1"/>
  <c r="I52"/>
  <c r="A63" i="30"/>
  <c r="A64" s="1"/>
  <c r="F64" s="1"/>
  <c r="F63" s="1"/>
  <c r="H70" i="29" l="1"/>
  <c r="I69"/>
  <c r="H69"/>
  <c r="H68"/>
  <c r="E68"/>
  <c r="G68" s="1"/>
  <c r="I68" s="1"/>
  <c r="H65"/>
  <c r="I64"/>
  <c r="H64"/>
  <c r="I63"/>
  <c r="H63"/>
  <c r="E63"/>
  <c r="A63" s="1"/>
  <c r="A64" s="1"/>
  <c r="A65" s="1"/>
  <c r="F65" s="1"/>
  <c r="I65" s="1"/>
  <c r="H60"/>
  <c r="I59"/>
  <c r="H59"/>
  <c r="I58"/>
  <c r="H58"/>
  <c r="E58"/>
  <c r="A58" s="1"/>
  <c r="I57"/>
  <c r="H57"/>
  <c r="E57"/>
  <c r="A57" s="1"/>
  <c r="H54"/>
  <c r="I53"/>
  <c r="H53"/>
  <c r="I52"/>
  <c r="H52"/>
  <c r="E52"/>
  <c r="A52"/>
  <c r="I51"/>
  <c r="H51"/>
  <c r="E51"/>
  <c r="A51" s="1"/>
  <c r="I50"/>
  <c r="H50"/>
  <c r="E50"/>
  <c r="A50" s="1"/>
  <c r="H49"/>
  <c r="E49"/>
  <c r="G49" s="1"/>
  <c r="I49" s="1"/>
  <c r="H46"/>
  <c r="I45"/>
  <c r="H45"/>
  <c r="I44"/>
  <c r="H44"/>
  <c r="E44"/>
  <c r="A44" s="1"/>
  <c r="H43"/>
  <c r="E43"/>
  <c r="G43" s="1"/>
  <c r="I43" s="1"/>
  <c r="H42"/>
  <c r="E42"/>
  <c r="G42" s="1"/>
  <c r="I42" s="1"/>
  <c r="H41"/>
  <c r="E41"/>
  <c r="G41" s="1"/>
  <c r="I41" s="1"/>
  <c r="A41"/>
  <c r="H40"/>
  <c r="E40"/>
  <c r="G40" s="1"/>
  <c r="I40" s="1"/>
  <c r="H39"/>
  <c r="G39"/>
  <c r="I39" s="1"/>
  <c r="E39"/>
  <c r="A39"/>
  <c r="H38"/>
  <c r="E38"/>
  <c r="G38" s="1"/>
  <c r="I38" s="1"/>
  <c r="H37"/>
  <c r="E37"/>
  <c r="G37" s="1"/>
  <c r="I37" s="1"/>
  <c r="H36"/>
  <c r="E36"/>
  <c r="G36" s="1"/>
  <c r="I36" s="1"/>
  <c r="H33"/>
  <c r="I32"/>
  <c r="H32"/>
  <c r="H31"/>
  <c r="E31"/>
  <c r="G31" s="1"/>
  <c r="I31" s="1"/>
  <c r="I29"/>
  <c r="H28"/>
  <c r="I27"/>
  <c r="H27"/>
  <c r="I26"/>
  <c r="H26"/>
  <c r="E26"/>
  <c r="A26" s="1"/>
  <c r="H25"/>
  <c r="E25"/>
  <c r="G25" s="1"/>
  <c r="I25" s="1"/>
  <c r="A25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16"/>
  <c r="H37" i="28"/>
  <c r="I36"/>
  <c r="H36"/>
  <c r="H35"/>
  <c r="E35"/>
  <c r="G35" s="1"/>
  <c r="I35" s="1"/>
  <c r="A35"/>
  <c r="A36" s="1"/>
  <c r="H32"/>
  <c r="I31"/>
  <c r="H31"/>
  <c r="H30"/>
  <c r="E30"/>
  <c r="G30" s="1"/>
  <c r="I30" s="1"/>
  <c r="H27"/>
  <c r="I26"/>
  <c r="H26"/>
  <c r="H25"/>
  <c r="E25"/>
  <c r="G25" s="1"/>
  <c r="I25" s="1"/>
  <c r="H24"/>
  <c r="E24"/>
  <c r="G24" s="1"/>
  <c r="I24" s="1"/>
  <c r="H21"/>
  <c r="I20"/>
  <c r="H20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H41" i="27"/>
  <c r="I40"/>
  <c r="H40"/>
  <c r="H39"/>
  <c r="E39"/>
  <c r="G39" s="1"/>
  <c r="I39" s="1"/>
  <c r="H36"/>
  <c r="I35"/>
  <c r="H35"/>
  <c r="H34"/>
  <c r="E34"/>
  <c r="G34" s="1"/>
  <c r="I34" s="1"/>
  <c r="H31"/>
  <c r="I30"/>
  <c r="H30"/>
  <c r="H29"/>
  <c r="E29"/>
  <c r="G29" s="1"/>
  <c r="I29" s="1"/>
  <c r="H28"/>
  <c r="E28"/>
  <c r="G28" s="1"/>
  <c r="I28" s="1"/>
  <c r="H25"/>
  <c r="I24"/>
  <c r="H24"/>
  <c r="H23"/>
  <c r="E23"/>
  <c r="G23" s="1"/>
  <c r="I23" s="1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43" i="29" l="1"/>
  <c r="A28" i="27"/>
  <c r="A22"/>
  <c r="A18"/>
  <c r="A16"/>
  <c r="A68" i="29"/>
  <c r="A69" s="1"/>
  <c r="A70" s="1"/>
  <c r="F70" s="1"/>
  <c r="I70" s="1"/>
  <c r="A49"/>
  <c r="A53" s="1"/>
  <c r="A54" s="1"/>
  <c r="F54" s="1"/>
  <c r="I54" s="1"/>
  <c r="A37"/>
  <c r="A20"/>
  <c r="A27"/>
  <c r="A28" s="1"/>
  <c r="F28" s="1"/>
  <c r="I28" s="1"/>
  <c r="A59"/>
  <c r="A60" s="1"/>
  <c r="F60" s="1"/>
  <c r="I60" s="1"/>
  <c r="A18"/>
  <c r="A17"/>
  <c r="A19"/>
  <c r="A31"/>
  <c r="A32" s="1"/>
  <c r="A33" s="1"/>
  <c r="F33" s="1"/>
  <c r="I33" s="1"/>
  <c r="A36"/>
  <c r="A38"/>
  <c r="A40"/>
  <c r="A42"/>
  <c r="A24" i="28"/>
  <c r="A17"/>
  <c r="A37"/>
  <c r="F37" s="1"/>
  <c r="I37" s="1"/>
  <c r="A16"/>
  <c r="A18"/>
  <c r="A25"/>
  <c r="A30"/>
  <c r="A31" s="1"/>
  <c r="A32" s="1"/>
  <c r="F32" s="1"/>
  <c r="I32" s="1"/>
  <c r="A19"/>
  <c r="A20" i="27"/>
  <c r="A29"/>
  <c r="A30" s="1"/>
  <c r="A34"/>
  <c r="A35" s="1"/>
  <c r="A36" s="1"/>
  <c r="F36" s="1"/>
  <c r="I36" s="1"/>
  <c r="A39"/>
  <c r="A40" s="1"/>
  <c r="A41" s="1"/>
  <c r="F41" s="1"/>
  <c r="I41" s="1"/>
  <c r="A17"/>
  <c r="A19"/>
  <c r="A21"/>
  <c r="A23"/>
  <c r="A21" i="29" l="1"/>
  <c r="A22" s="1"/>
  <c r="F22" s="1"/>
  <c r="I22" s="1"/>
  <c r="A24" i="27"/>
  <c r="A25" s="1"/>
  <c r="F25" s="1"/>
  <c r="I25" s="1"/>
  <c r="A45" i="29"/>
  <c r="A46" s="1"/>
  <c r="F46" s="1"/>
  <c r="I46" s="1"/>
  <c r="A26" i="28"/>
  <c r="A27" s="1"/>
  <c r="F27" s="1"/>
  <c r="I27" s="1"/>
  <c r="A20"/>
  <c r="A21" s="1"/>
  <c r="F21" s="1"/>
  <c r="I21" s="1"/>
  <c r="A31" i="27"/>
  <c r="F31" s="1"/>
  <c r="I31" s="1"/>
  <c r="I72" i="29" l="1"/>
  <c r="A43" i="27"/>
  <c r="A44" s="1"/>
  <c r="F44" s="1"/>
  <c r="F43" s="1"/>
  <c r="I43"/>
  <c r="A72" i="29"/>
  <c r="A73" s="1"/>
  <c r="F73" s="1"/>
  <c r="F72" s="1"/>
  <c r="I39" i="28"/>
  <c r="A39"/>
  <c r="A40" s="1"/>
  <c r="F40" s="1"/>
  <c r="F39" s="1"/>
  <c r="I44" i="26"/>
  <c r="H43"/>
  <c r="I42"/>
  <c r="H42"/>
  <c r="H41"/>
  <c r="E41"/>
  <c r="G41" s="1"/>
  <c r="I41" s="1"/>
  <c r="I40"/>
  <c r="H38"/>
  <c r="I37"/>
  <c r="H37"/>
  <c r="H36"/>
  <c r="E36"/>
  <c r="G36" s="1"/>
  <c r="I36" s="1"/>
  <c r="A36"/>
  <c r="A37" s="1"/>
  <c r="I35"/>
  <c r="I34"/>
  <c r="H33"/>
  <c r="I32"/>
  <c r="H32"/>
  <c r="H31"/>
  <c r="E31"/>
  <c r="G31" s="1"/>
  <c r="I31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E19"/>
  <c r="G19" s="1"/>
  <c r="I19" s="1"/>
  <c r="A19"/>
  <c r="H18"/>
  <c r="E18"/>
  <c r="G18" s="1"/>
  <c r="I18" s="1"/>
  <c r="H17"/>
  <c r="G17"/>
  <c r="I17" s="1"/>
  <c r="E17"/>
  <c r="A17"/>
  <c r="H16"/>
  <c r="E16"/>
  <c r="G16" s="1"/>
  <c r="I16" s="1"/>
  <c r="H37" i="25"/>
  <c r="I36"/>
  <c r="H36"/>
  <c r="H35"/>
  <c r="E35"/>
  <c r="G35" s="1"/>
  <c r="I35" s="1"/>
  <c r="H32"/>
  <c r="I31"/>
  <c r="H31"/>
  <c r="H30"/>
  <c r="E30"/>
  <c r="G30" s="1"/>
  <c r="I30" s="1"/>
  <c r="H27"/>
  <c r="I26"/>
  <c r="H26"/>
  <c r="H25"/>
  <c r="E25"/>
  <c r="G25" s="1"/>
  <c r="I25" s="1"/>
  <c r="H24"/>
  <c r="E24"/>
  <c r="G24" s="1"/>
  <c r="I24" s="1"/>
  <c r="A24"/>
  <c r="H21"/>
  <c r="I20"/>
  <c r="H20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G32" i="18"/>
  <c r="I63" i="24"/>
  <c r="H62"/>
  <c r="I61"/>
  <c r="H61"/>
  <c r="H60"/>
  <c r="E60"/>
  <c r="G60" s="1"/>
  <c r="I60" s="1"/>
  <c r="I59"/>
  <c r="H57"/>
  <c r="I56"/>
  <c r="H56"/>
  <c r="I55"/>
  <c r="H55"/>
  <c r="E55"/>
  <c r="A55" s="1"/>
  <c r="A56" s="1"/>
  <c r="A57" s="1"/>
  <c r="F57" s="1"/>
  <c r="I57" s="1"/>
  <c r="I54"/>
  <c r="I53"/>
  <c r="H52"/>
  <c r="I51"/>
  <c r="H51"/>
  <c r="H50"/>
  <c r="E50"/>
  <c r="A50" s="1"/>
  <c r="H49"/>
  <c r="E49"/>
  <c r="G49" s="1"/>
  <c r="I49" s="1"/>
  <c r="I48"/>
  <c r="I47"/>
  <c r="H46"/>
  <c r="I45"/>
  <c r="H45"/>
  <c r="I44"/>
  <c r="H44"/>
  <c r="E44"/>
  <c r="A44" s="1"/>
  <c r="I43"/>
  <c r="H43"/>
  <c r="E43"/>
  <c r="A43" s="1"/>
  <c r="H42"/>
  <c r="E42"/>
  <c r="A42" s="1"/>
  <c r="I41"/>
  <c r="H39"/>
  <c r="I38"/>
  <c r="H38"/>
  <c r="H37"/>
  <c r="E37"/>
  <c r="A37" s="1"/>
  <c r="I36"/>
  <c r="H36"/>
  <c r="E36"/>
  <c r="A36" s="1"/>
  <c r="H35"/>
  <c r="E35"/>
  <c r="G35" s="1"/>
  <c r="I35" s="1"/>
  <c r="H34"/>
  <c r="E34"/>
  <c r="I33"/>
  <c r="H33"/>
  <c r="E33"/>
  <c r="A33" s="1"/>
  <c r="I32"/>
  <c r="H32"/>
  <c r="E32"/>
  <c r="A32" s="1"/>
  <c r="I31"/>
  <c r="I30"/>
  <c r="H29"/>
  <c r="I28"/>
  <c r="H28"/>
  <c r="H27"/>
  <c r="E27"/>
  <c r="A27" s="1"/>
  <c r="H26"/>
  <c r="E26"/>
  <c r="G26" s="1"/>
  <c r="I26" s="1"/>
  <c r="H25"/>
  <c r="E25"/>
  <c r="G25" s="1"/>
  <c r="I25" s="1"/>
  <c r="H24"/>
  <c r="G24"/>
  <c r="I24" s="1"/>
  <c r="E24"/>
  <c r="A24" s="1"/>
  <c r="H23"/>
  <c r="E23"/>
  <c r="A23" s="1"/>
  <c r="H22"/>
  <c r="E22"/>
  <c r="A22" s="1"/>
  <c r="H21"/>
  <c r="E21"/>
  <c r="G21" s="1"/>
  <c r="I21" s="1"/>
  <c r="I20"/>
  <c r="I19"/>
  <c r="H18"/>
  <c r="I17"/>
  <c r="H17"/>
  <c r="H16"/>
  <c r="E16"/>
  <c r="A16" s="1"/>
  <c r="A17" s="1"/>
  <c r="A18" s="1"/>
  <c r="F18" s="1"/>
  <c r="I18" s="1"/>
  <c r="I15"/>
  <c r="I14"/>
  <c r="I68" i="23"/>
  <c r="H67"/>
  <c r="I66"/>
  <c r="H66"/>
  <c r="H65"/>
  <c r="E65"/>
  <c r="G65" s="1"/>
  <c r="I65" s="1"/>
  <c r="I64"/>
  <c r="H62"/>
  <c r="I61"/>
  <c r="H61"/>
  <c r="I60"/>
  <c r="H60"/>
  <c r="E60"/>
  <c r="A60" s="1"/>
  <c r="A61" s="1"/>
  <c r="A62" s="1"/>
  <c r="F62" s="1"/>
  <c r="I62" s="1"/>
  <c r="I59"/>
  <c r="I58"/>
  <c r="H57"/>
  <c r="I56"/>
  <c r="H56"/>
  <c r="H55"/>
  <c r="E55"/>
  <c r="A55" s="1"/>
  <c r="H54"/>
  <c r="E54"/>
  <c r="A54" s="1"/>
  <c r="I53"/>
  <c r="I52"/>
  <c r="H51"/>
  <c r="I50"/>
  <c r="H50"/>
  <c r="I49"/>
  <c r="H49"/>
  <c r="E49"/>
  <c r="A49" s="1"/>
  <c r="I48"/>
  <c r="H48"/>
  <c r="E48"/>
  <c r="A48" s="1"/>
  <c r="H47"/>
  <c r="E47"/>
  <c r="A47" s="1"/>
  <c r="I46"/>
  <c r="H44"/>
  <c r="I43"/>
  <c r="H43"/>
  <c r="H42"/>
  <c r="G42"/>
  <c r="I42" s="1"/>
  <c r="E42"/>
  <c r="A42" s="1"/>
  <c r="I41"/>
  <c r="H41"/>
  <c r="E41"/>
  <c r="A41" s="1"/>
  <c r="H40"/>
  <c r="E40"/>
  <c r="A40" s="1"/>
  <c r="H39"/>
  <c r="E39"/>
  <c r="I38"/>
  <c r="H38"/>
  <c r="E38"/>
  <c r="A38" s="1"/>
  <c r="I37"/>
  <c r="H37"/>
  <c r="E37"/>
  <c r="A37" s="1"/>
  <c r="I36"/>
  <c r="I35"/>
  <c r="H34"/>
  <c r="I33"/>
  <c r="H33"/>
  <c r="H32"/>
  <c r="E32"/>
  <c r="A32" s="1"/>
  <c r="H31"/>
  <c r="G31"/>
  <c r="I31" s="1"/>
  <c r="E31"/>
  <c r="A31" s="1"/>
  <c r="H30"/>
  <c r="E30"/>
  <c r="G30" s="1"/>
  <c r="I30" s="1"/>
  <c r="H29"/>
  <c r="E29"/>
  <c r="A29" s="1"/>
  <c r="H28"/>
  <c r="G28"/>
  <c r="I28" s="1"/>
  <c r="E28"/>
  <c r="A28" s="1"/>
  <c r="H27"/>
  <c r="G27"/>
  <c r="I27" s="1"/>
  <c r="E27"/>
  <c r="A27" s="1"/>
  <c r="H26"/>
  <c r="G26"/>
  <c r="I26" s="1"/>
  <c r="E26"/>
  <c r="A26" s="1"/>
  <c r="I25"/>
  <c r="I24"/>
  <c r="H23"/>
  <c r="I22"/>
  <c r="H22"/>
  <c r="H21"/>
  <c r="G21"/>
  <c r="I21" s="1"/>
  <c r="E21"/>
  <c r="A21" s="1"/>
  <c r="A22" s="1"/>
  <c r="A23" s="1"/>
  <c r="F23" s="1"/>
  <c r="I23" s="1"/>
  <c r="I20"/>
  <c r="I19"/>
  <c r="H18"/>
  <c r="I17"/>
  <c r="H17"/>
  <c r="H16"/>
  <c r="E16"/>
  <c r="G16" s="1"/>
  <c r="I16" s="1"/>
  <c r="I15"/>
  <c r="I14"/>
  <c r="I44" i="22"/>
  <c r="H43"/>
  <c r="I42"/>
  <c r="H42"/>
  <c r="H41"/>
  <c r="E41"/>
  <c r="G41" s="1"/>
  <c r="I41" s="1"/>
  <c r="I40"/>
  <c r="I39"/>
  <c r="H38"/>
  <c r="I37"/>
  <c r="H37"/>
  <c r="H36"/>
  <c r="E36"/>
  <c r="A36" s="1"/>
  <c r="A37" s="1"/>
  <c r="A38" s="1"/>
  <c r="F38" s="1"/>
  <c r="I38" s="1"/>
  <c r="I35"/>
  <c r="H33"/>
  <c r="I32"/>
  <c r="H32"/>
  <c r="H31"/>
  <c r="E31"/>
  <c r="G31" s="1"/>
  <c r="I31" s="1"/>
  <c r="I30"/>
  <c r="I29"/>
  <c r="H28"/>
  <c r="I27"/>
  <c r="H27"/>
  <c r="I26"/>
  <c r="H26"/>
  <c r="E26"/>
  <c r="A26" s="1"/>
  <c r="H25"/>
  <c r="G25"/>
  <c r="I25" s="1"/>
  <c r="E25"/>
  <c r="A25" s="1"/>
  <c r="A27" s="1"/>
  <c r="A28" s="1"/>
  <c r="F28" s="1"/>
  <c r="I28" s="1"/>
  <c r="I24"/>
  <c r="I23"/>
  <c r="H22"/>
  <c r="I21"/>
  <c r="H21"/>
  <c r="H20"/>
  <c r="E20"/>
  <c r="G20" s="1"/>
  <c r="I20" s="1"/>
  <c r="H19"/>
  <c r="E19"/>
  <c r="G19" s="1"/>
  <c r="I19" s="1"/>
  <c r="A19"/>
  <c r="H18"/>
  <c r="E18"/>
  <c r="A18" s="1"/>
  <c r="H17"/>
  <c r="G17"/>
  <c r="I17" s="1"/>
  <c r="E17"/>
  <c r="A17" s="1"/>
  <c r="H16"/>
  <c r="E16"/>
  <c r="G16" s="1"/>
  <c r="I16" s="1"/>
  <c r="I41" i="21"/>
  <c r="H40"/>
  <c r="I39"/>
  <c r="H39"/>
  <c r="H38"/>
  <c r="E38"/>
  <c r="G38" s="1"/>
  <c r="I38" s="1"/>
  <c r="I37"/>
  <c r="H35"/>
  <c r="I34"/>
  <c r="H34"/>
  <c r="H33"/>
  <c r="G33"/>
  <c r="I33" s="1"/>
  <c r="E33"/>
  <c r="A33" s="1"/>
  <c r="A34" s="1"/>
  <c r="A35" s="1"/>
  <c r="F35" s="1"/>
  <c r="I35" s="1"/>
  <c r="I32"/>
  <c r="I31"/>
  <c r="H30"/>
  <c r="I29"/>
  <c r="H29"/>
  <c r="H28"/>
  <c r="E28"/>
  <c r="G28" s="1"/>
  <c r="I28" s="1"/>
  <c r="H27"/>
  <c r="E27"/>
  <c r="G27" s="1"/>
  <c r="I27" s="1"/>
  <c r="I26"/>
  <c r="I25"/>
  <c r="H24"/>
  <c r="I23"/>
  <c r="H23"/>
  <c r="H22"/>
  <c r="E22"/>
  <c r="A22" s="1"/>
  <c r="H21"/>
  <c r="E21"/>
  <c r="G21" s="1"/>
  <c r="I21" s="1"/>
  <c r="H20"/>
  <c r="E20"/>
  <c r="G20" s="1"/>
  <c r="I20" s="1"/>
  <c r="H19"/>
  <c r="E19"/>
  <c r="A19" s="1"/>
  <c r="H18"/>
  <c r="E18"/>
  <c r="A18" s="1"/>
  <c r="H17"/>
  <c r="E17"/>
  <c r="G17" s="1"/>
  <c r="I17" s="1"/>
  <c r="H16"/>
  <c r="E16"/>
  <c r="G16" s="1"/>
  <c r="I16" s="1"/>
  <c r="I15"/>
  <c r="I14"/>
  <c r="I47" i="20"/>
  <c r="H46"/>
  <c r="I45"/>
  <c r="H45"/>
  <c r="H44"/>
  <c r="E44"/>
  <c r="G44" s="1"/>
  <c r="I44" s="1"/>
  <c r="I43"/>
  <c r="H41"/>
  <c r="I40"/>
  <c r="H40"/>
  <c r="I39"/>
  <c r="H39"/>
  <c r="E39"/>
  <c r="A39" s="1"/>
  <c r="A40" s="1"/>
  <c r="A41" s="1"/>
  <c r="F41" s="1"/>
  <c r="I41" s="1"/>
  <c r="I38"/>
  <c r="I37"/>
  <c r="H36"/>
  <c r="I35"/>
  <c r="H35"/>
  <c r="H34"/>
  <c r="E34"/>
  <c r="A34" s="1"/>
  <c r="H33"/>
  <c r="E33"/>
  <c r="A33" s="1"/>
  <c r="A35" s="1"/>
  <c r="A36" s="1"/>
  <c r="F36" s="1"/>
  <c r="I36" s="1"/>
  <c r="I32"/>
  <c r="I31"/>
  <c r="H30"/>
  <c r="I29"/>
  <c r="H29"/>
  <c r="I28"/>
  <c r="H28"/>
  <c r="E28"/>
  <c r="A28" s="1"/>
  <c r="H27"/>
  <c r="E27"/>
  <c r="A27" s="1"/>
  <c r="H26"/>
  <c r="E26"/>
  <c r="A26" s="1"/>
  <c r="I25"/>
  <c r="H23"/>
  <c r="I22"/>
  <c r="H22"/>
  <c r="H21"/>
  <c r="E21"/>
  <c r="G21" s="1"/>
  <c r="I21" s="1"/>
  <c r="H20"/>
  <c r="G20"/>
  <c r="I20" s="1"/>
  <c r="E20"/>
  <c r="A20" s="1"/>
  <c r="H19"/>
  <c r="E19"/>
  <c r="A19" s="1"/>
  <c r="H18"/>
  <c r="E18"/>
  <c r="G18" s="1"/>
  <c r="I18" s="1"/>
  <c r="H17"/>
  <c r="E17"/>
  <c r="G17" s="1"/>
  <c r="I17" s="1"/>
  <c r="H16"/>
  <c r="E16"/>
  <c r="A16" s="1"/>
  <c r="I15"/>
  <c r="I14"/>
  <c r="I42" i="19"/>
  <c r="H41"/>
  <c r="I40"/>
  <c r="H40"/>
  <c r="H39"/>
  <c r="E39"/>
  <c r="G39" s="1"/>
  <c r="I39" s="1"/>
  <c r="I38"/>
  <c r="I37"/>
  <c r="H36"/>
  <c r="I35"/>
  <c r="H35"/>
  <c r="H34"/>
  <c r="E34"/>
  <c r="A34" s="1"/>
  <c r="H33"/>
  <c r="E33"/>
  <c r="G33" s="1"/>
  <c r="I33" s="1"/>
  <c r="I32"/>
  <c r="I31"/>
  <c r="H30"/>
  <c r="I29"/>
  <c r="H29"/>
  <c r="I28"/>
  <c r="H28"/>
  <c r="E28"/>
  <c r="A28" s="1"/>
  <c r="I27"/>
  <c r="H27"/>
  <c r="E27"/>
  <c r="A27" s="1"/>
  <c r="H26"/>
  <c r="G26"/>
  <c r="I26" s="1"/>
  <c r="E26"/>
  <c r="A26" s="1"/>
  <c r="I25"/>
  <c r="H23"/>
  <c r="I22"/>
  <c r="H22"/>
  <c r="H21"/>
  <c r="E21"/>
  <c r="A21" s="1"/>
  <c r="H20"/>
  <c r="E20"/>
  <c r="G20" s="1"/>
  <c r="I20" s="1"/>
  <c r="A20"/>
  <c r="H19"/>
  <c r="E19"/>
  <c r="G19" s="1"/>
  <c r="I19" s="1"/>
  <c r="H18"/>
  <c r="E18"/>
  <c r="A18" s="1"/>
  <c r="H17"/>
  <c r="E17"/>
  <c r="G17" s="1"/>
  <c r="I17" s="1"/>
  <c r="A17"/>
  <c r="H16"/>
  <c r="E16"/>
  <c r="G16" s="1"/>
  <c r="I16" s="1"/>
  <c r="A16"/>
  <c r="I15"/>
  <c r="I14"/>
  <c r="I75" i="18"/>
  <c r="H74"/>
  <c r="I73"/>
  <c r="H73"/>
  <c r="H72"/>
  <c r="E72"/>
  <c r="G72" s="1"/>
  <c r="I72" s="1"/>
  <c r="I71"/>
  <c r="I70"/>
  <c r="H69"/>
  <c r="I68"/>
  <c r="H68"/>
  <c r="I67"/>
  <c r="H67"/>
  <c r="E67"/>
  <c r="A67" s="1"/>
  <c r="H66"/>
  <c r="E66"/>
  <c r="G66" s="1"/>
  <c r="I66" s="1"/>
  <c r="I65"/>
  <c r="I64"/>
  <c r="H63"/>
  <c r="I62"/>
  <c r="H62"/>
  <c r="I61"/>
  <c r="H61"/>
  <c r="E61"/>
  <c r="A61" s="1"/>
  <c r="I60"/>
  <c r="H60"/>
  <c r="E60"/>
  <c r="A60" s="1"/>
  <c r="H59"/>
  <c r="E59"/>
  <c r="G59" s="1"/>
  <c r="I59" s="1"/>
  <c r="I58"/>
  <c r="H56"/>
  <c r="I55"/>
  <c r="H55"/>
  <c r="I54"/>
  <c r="H54"/>
  <c r="E54"/>
  <c r="A54" s="1"/>
  <c r="I53"/>
  <c r="H53"/>
  <c r="E53"/>
  <c r="A53" s="1"/>
  <c r="H52"/>
  <c r="E52"/>
  <c r="G52" s="1"/>
  <c r="I52" s="1"/>
  <c r="I51"/>
  <c r="H51"/>
  <c r="E51"/>
  <c r="A51" s="1"/>
  <c r="I50"/>
  <c r="H50"/>
  <c r="E50"/>
  <c r="A50" s="1"/>
  <c r="I49"/>
  <c r="H49"/>
  <c r="E49"/>
  <c r="A49" s="1"/>
  <c r="I48"/>
  <c r="I47"/>
  <c r="H46"/>
  <c r="I45"/>
  <c r="H45"/>
  <c r="I44"/>
  <c r="H44"/>
  <c r="E44"/>
  <c r="A44" s="1"/>
  <c r="H43"/>
  <c r="E43"/>
  <c r="G43" s="1"/>
  <c r="I43" s="1"/>
  <c r="H42"/>
  <c r="E42"/>
  <c r="G42" s="1"/>
  <c r="I42" s="1"/>
  <c r="H41"/>
  <c r="E41"/>
  <c r="A41" s="1"/>
  <c r="H40"/>
  <c r="E40"/>
  <c r="G40" s="1"/>
  <c r="I40" s="1"/>
  <c r="H39"/>
  <c r="E39"/>
  <c r="G39" s="1"/>
  <c r="I39" s="1"/>
  <c r="H38"/>
  <c r="E38"/>
  <c r="I37"/>
  <c r="I36"/>
  <c r="I35"/>
  <c r="H34"/>
  <c r="I33"/>
  <c r="H33"/>
  <c r="H32"/>
  <c r="E32"/>
  <c r="I31"/>
  <c r="I29"/>
  <c r="H28"/>
  <c r="I27"/>
  <c r="H27"/>
  <c r="I26"/>
  <c r="H26"/>
  <c r="E26"/>
  <c r="A26" s="1"/>
  <c r="H25"/>
  <c r="E25"/>
  <c r="A25" s="1"/>
  <c r="I24"/>
  <c r="I23"/>
  <c r="H22"/>
  <c r="I21"/>
  <c r="H21"/>
  <c r="H20"/>
  <c r="E20"/>
  <c r="G20" s="1"/>
  <c r="I20" s="1"/>
  <c r="H19"/>
  <c r="E19"/>
  <c r="H18"/>
  <c r="E18"/>
  <c r="A18" s="1"/>
  <c r="H17"/>
  <c r="E17"/>
  <c r="H16"/>
  <c r="E16"/>
  <c r="G16" s="1"/>
  <c r="I16" s="1"/>
  <c r="A63" i="17"/>
  <c r="H51"/>
  <c r="I50"/>
  <c r="H50"/>
  <c r="H49"/>
  <c r="G49"/>
  <c r="I49" s="1"/>
  <c r="E49"/>
  <c r="A49" s="1"/>
  <c r="A50" s="1"/>
  <c r="A51" s="1"/>
  <c r="F51" s="1"/>
  <c r="I51" s="1"/>
  <c r="I48"/>
  <c r="H27" i="13"/>
  <c r="E27"/>
  <c r="G27" s="1"/>
  <c r="I27" s="1"/>
  <c r="H16" i="11"/>
  <c r="E16"/>
  <c r="G20" i="15"/>
  <c r="H16"/>
  <c r="E16"/>
  <c r="G16" s="1"/>
  <c r="I16" s="1"/>
  <c r="I62" i="17"/>
  <c r="H61"/>
  <c r="I60"/>
  <c r="H60"/>
  <c r="H59"/>
  <c r="E59"/>
  <c r="G59" s="1"/>
  <c r="I59" s="1"/>
  <c r="I58"/>
  <c r="H56"/>
  <c r="I55"/>
  <c r="H55"/>
  <c r="H54"/>
  <c r="E54"/>
  <c r="A54" s="1"/>
  <c r="A55" s="1"/>
  <c r="A56" s="1"/>
  <c r="F56" s="1"/>
  <c r="I56" s="1"/>
  <c r="I53"/>
  <c r="I47"/>
  <c r="H46"/>
  <c r="I45"/>
  <c r="H45"/>
  <c r="H44"/>
  <c r="E44"/>
  <c r="G44" s="1"/>
  <c r="I44" s="1"/>
  <c r="I43"/>
  <c r="I42"/>
  <c r="H41"/>
  <c r="I40"/>
  <c r="H40"/>
  <c r="I39"/>
  <c r="H39"/>
  <c r="E39"/>
  <c r="A39" s="1"/>
  <c r="H38"/>
  <c r="E38"/>
  <c r="A38" s="1"/>
  <c r="H37"/>
  <c r="E37"/>
  <c r="G37" s="1"/>
  <c r="I37" s="1"/>
  <c r="I36"/>
  <c r="H34"/>
  <c r="I33"/>
  <c r="H33"/>
  <c r="I32"/>
  <c r="H32"/>
  <c r="E32"/>
  <c r="A32" s="1"/>
  <c r="I31"/>
  <c r="H31"/>
  <c r="E31"/>
  <c r="A31" s="1"/>
  <c r="H30"/>
  <c r="E30"/>
  <c r="G30" s="1"/>
  <c r="I30" s="1"/>
  <c r="I29"/>
  <c r="H29"/>
  <c r="E29"/>
  <c r="A29" s="1"/>
  <c r="I28"/>
  <c r="H28"/>
  <c r="E28"/>
  <c r="A28" s="1"/>
  <c r="H27"/>
  <c r="E27"/>
  <c r="I27" s="1"/>
  <c r="I26"/>
  <c r="I25"/>
  <c r="H24"/>
  <c r="I23"/>
  <c r="H23"/>
  <c r="H22"/>
  <c r="E22"/>
  <c r="A22" s="1"/>
  <c r="H21"/>
  <c r="E21"/>
  <c r="H20"/>
  <c r="E20"/>
  <c r="A20" s="1"/>
  <c r="H19"/>
  <c r="E19"/>
  <c r="A19" s="1"/>
  <c r="H18"/>
  <c r="E18"/>
  <c r="A18" s="1"/>
  <c r="H17"/>
  <c r="E17"/>
  <c r="G17" s="1"/>
  <c r="I17" s="1"/>
  <c r="H16"/>
  <c r="E16"/>
  <c r="G16" s="1"/>
  <c r="I15"/>
  <c r="I62" i="16"/>
  <c r="H61"/>
  <c r="I60"/>
  <c r="H60"/>
  <c r="H59"/>
  <c r="E59"/>
  <c r="G59" s="1"/>
  <c r="I59" s="1"/>
  <c r="I58"/>
  <c r="H56"/>
  <c r="I55"/>
  <c r="H55"/>
  <c r="H54"/>
  <c r="E54"/>
  <c r="A54" s="1"/>
  <c r="A55" s="1"/>
  <c r="A56" s="1"/>
  <c r="F56" s="1"/>
  <c r="I56" s="1"/>
  <c r="I53"/>
  <c r="I52"/>
  <c r="H51"/>
  <c r="I50"/>
  <c r="H50"/>
  <c r="H49"/>
  <c r="E49"/>
  <c r="G49" s="1"/>
  <c r="I49" s="1"/>
  <c r="I48"/>
  <c r="I47"/>
  <c r="H46"/>
  <c r="I45"/>
  <c r="H45"/>
  <c r="I44"/>
  <c r="H44"/>
  <c r="E44"/>
  <c r="A44" s="1"/>
  <c r="H43"/>
  <c r="E43"/>
  <c r="A43" s="1"/>
  <c r="H42"/>
  <c r="E42"/>
  <c r="G42" s="1"/>
  <c r="I42" s="1"/>
  <c r="I41"/>
  <c r="H39"/>
  <c r="I38"/>
  <c r="H38"/>
  <c r="I37"/>
  <c r="H37"/>
  <c r="E37"/>
  <c r="A37" s="1"/>
  <c r="I36"/>
  <c r="H36"/>
  <c r="E36"/>
  <c r="A36" s="1"/>
  <c r="H35"/>
  <c r="E35"/>
  <c r="G35" s="1"/>
  <c r="I35" s="1"/>
  <c r="I34"/>
  <c r="H34"/>
  <c r="E34"/>
  <c r="A34" s="1"/>
  <c r="I33"/>
  <c r="H33"/>
  <c r="E33"/>
  <c r="A33" s="1"/>
  <c r="H32"/>
  <c r="E32"/>
  <c r="G32" s="1"/>
  <c r="I32" s="1"/>
  <c r="I31"/>
  <c r="I30"/>
  <c r="H29"/>
  <c r="I28"/>
  <c r="H28"/>
  <c r="H27"/>
  <c r="E27"/>
  <c r="H26"/>
  <c r="E26"/>
  <c r="H25"/>
  <c r="E25"/>
  <c r="G25" s="1"/>
  <c r="I25" s="1"/>
  <c r="H24"/>
  <c r="E24"/>
  <c r="H23"/>
  <c r="E23"/>
  <c r="A23" s="1"/>
  <c r="H22"/>
  <c r="E22"/>
  <c r="G22" s="1"/>
  <c r="I22" s="1"/>
  <c r="H21"/>
  <c r="E21"/>
  <c r="G21" s="1"/>
  <c r="I21" s="1"/>
  <c r="I20"/>
  <c r="I19"/>
  <c r="H18"/>
  <c r="I17"/>
  <c r="H17"/>
  <c r="H16"/>
  <c r="E16"/>
  <c r="G16" s="1"/>
  <c r="I15"/>
  <c r="H20" i="15"/>
  <c r="E20"/>
  <c r="A20"/>
  <c r="I46"/>
  <c r="H45"/>
  <c r="I44"/>
  <c r="H44"/>
  <c r="H43"/>
  <c r="E43"/>
  <c r="G43" s="1"/>
  <c r="I43" s="1"/>
  <c r="I42"/>
  <c r="H40"/>
  <c r="I39"/>
  <c r="H39"/>
  <c r="H38"/>
  <c r="E38"/>
  <c r="A38" s="1"/>
  <c r="A39" s="1"/>
  <c r="A40" s="1"/>
  <c r="F40" s="1"/>
  <c r="I40" s="1"/>
  <c r="I37"/>
  <c r="I36"/>
  <c r="H35"/>
  <c r="I34"/>
  <c r="H34"/>
  <c r="H33"/>
  <c r="E33"/>
  <c r="A33" s="1"/>
  <c r="A34" s="1"/>
  <c r="A35" s="1"/>
  <c r="F35" s="1"/>
  <c r="I35" s="1"/>
  <c r="I32"/>
  <c r="I31"/>
  <c r="H30"/>
  <c r="I29"/>
  <c r="H29"/>
  <c r="I28"/>
  <c r="H28"/>
  <c r="E28"/>
  <c r="A28" s="1"/>
  <c r="H27"/>
  <c r="E27"/>
  <c r="G27" s="1"/>
  <c r="I27" s="1"/>
  <c r="I26"/>
  <c r="I25"/>
  <c r="H24"/>
  <c r="I23"/>
  <c r="H23"/>
  <c r="H22"/>
  <c r="E22"/>
  <c r="A22" s="1"/>
  <c r="H21"/>
  <c r="E21"/>
  <c r="A21" s="1"/>
  <c r="H19"/>
  <c r="E19"/>
  <c r="G19" s="1"/>
  <c r="H18"/>
  <c r="E18"/>
  <c r="A18" s="1"/>
  <c r="H17"/>
  <c r="E17"/>
  <c r="A17" s="1"/>
  <c r="H28" i="14"/>
  <c r="E28"/>
  <c r="G28" s="1"/>
  <c r="I28" s="1"/>
  <c r="H27"/>
  <c r="E27"/>
  <c r="I41"/>
  <c r="H40"/>
  <c r="I39"/>
  <c r="H39"/>
  <c r="H38"/>
  <c r="E38"/>
  <c r="G38" s="1"/>
  <c r="I38" s="1"/>
  <c r="I37"/>
  <c r="H35"/>
  <c r="I34"/>
  <c r="H34"/>
  <c r="H33"/>
  <c r="E33"/>
  <c r="A33" s="1"/>
  <c r="A34" s="1"/>
  <c r="A35" s="1"/>
  <c r="F35" s="1"/>
  <c r="I35" s="1"/>
  <c r="I32"/>
  <c r="I31"/>
  <c r="H30"/>
  <c r="I29"/>
  <c r="H29"/>
  <c r="I26"/>
  <c r="I25"/>
  <c r="H24"/>
  <c r="I23"/>
  <c r="H23"/>
  <c r="H22"/>
  <c r="E22"/>
  <c r="A22" s="1"/>
  <c r="H21"/>
  <c r="E21"/>
  <c r="G21" s="1"/>
  <c r="H20"/>
  <c r="E20"/>
  <c r="H19"/>
  <c r="E19"/>
  <c r="A19" s="1"/>
  <c r="H18"/>
  <c r="E18"/>
  <c r="A18" s="1"/>
  <c r="H17"/>
  <c r="E17"/>
  <c r="H16"/>
  <c r="E16"/>
  <c r="G16" s="1"/>
  <c r="I15"/>
  <c r="I14"/>
  <c r="I47" i="13"/>
  <c r="H46"/>
  <c r="I45"/>
  <c r="H45"/>
  <c r="H44"/>
  <c r="E44"/>
  <c r="G44" s="1"/>
  <c r="I44" s="1"/>
  <c r="I43"/>
  <c r="H41"/>
  <c r="I40"/>
  <c r="H40"/>
  <c r="H39"/>
  <c r="E39"/>
  <c r="A39" s="1"/>
  <c r="A40" s="1"/>
  <c r="A41" s="1"/>
  <c r="F41" s="1"/>
  <c r="I41" s="1"/>
  <c r="I38"/>
  <c r="I37"/>
  <c r="H36"/>
  <c r="I35"/>
  <c r="H35"/>
  <c r="H34"/>
  <c r="E34"/>
  <c r="G34" s="1"/>
  <c r="I34" s="1"/>
  <c r="I33"/>
  <c r="I32"/>
  <c r="H31"/>
  <c r="I30"/>
  <c r="H30"/>
  <c r="I29"/>
  <c r="H29"/>
  <c r="E29"/>
  <c r="A29" s="1"/>
  <c r="H28"/>
  <c r="E28"/>
  <c r="A28" s="1"/>
  <c r="H26"/>
  <c r="E26"/>
  <c r="A26" s="1"/>
  <c r="I25"/>
  <c r="H23"/>
  <c r="I22"/>
  <c r="H22"/>
  <c r="H21"/>
  <c r="E21"/>
  <c r="G21" s="1"/>
  <c r="I21" s="1"/>
  <c r="H20"/>
  <c r="E20"/>
  <c r="H19"/>
  <c r="E19"/>
  <c r="A19" s="1"/>
  <c r="H18"/>
  <c r="E18"/>
  <c r="G18" s="1"/>
  <c r="I18" s="1"/>
  <c r="H17"/>
  <c r="E17"/>
  <c r="G17" s="1"/>
  <c r="I17" s="1"/>
  <c r="H16"/>
  <c r="E16"/>
  <c r="G16" s="1"/>
  <c r="I16" s="1"/>
  <c r="I15"/>
  <c r="I14"/>
  <c r="I46" i="12"/>
  <c r="H45"/>
  <c r="I44"/>
  <c r="H44"/>
  <c r="H43"/>
  <c r="E43"/>
  <c r="G43" s="1"/>
  <c r="I43" s="1"/>
  <c r="I42"/>
  <c r="H40"/>
  <c r="I39"/>
  <c r="H39"/>
  <c r="H38"/>
  <c r="E38"/>
  <c r="A38" s="1"/>
  <c r="A39" s="1"/>
  <c r="A40" s="1"/>
  <c r="F40" s="1"/>
  <c r="I40" s="1"/>
  <c r="I37"/>
  <c r="I36"/>
  <c r="H35"/>
  <c r="I34"/>
  <c r="H34"/>
  <c r="H33"/>
  <c r="E33"/>
  <c r="A33" s="1"/>
  <c r="A34" s="1"/>
  <c r="A35" s="1"/>
  <c r="F35" s="1"/>
  <c r="I35" s="1"/>
  <c r="I32"/>
  <c r="I31"/>
  <c r="H30"/>
  <c r="I29"/>
  <c r="H29"/>
  <c r="I28"/>
  <c r="H28"/>
  <c r="E28"/>
  <c r="A28"/>
  <c r="H27"/>
  <c r="E27"/>
  <c r="A27" s="1"/>
  <c r="H26"/>
  <c r="E26"/>
  <c r="I25"/>
  <c r="H23"/>
  <c r="I22"/>
  <c r="H22"/>
  <c r="H21"/>
  <c r="E21"/>
  <c r="A21" s="1"/>
  <c r="H20"/>
  <c r="E20"/>
  <c r="A20" s="1"/>
  <c r="H19"/>
  <c r="E19"/>
  <c r="H18"/>
  <c r="E18"/>
  <c r="A18" s="1"/>
  <c r="H17"/>
  <c r="E17"/>
  <c r="A17" s="1"/>
  <c r="H16"/>
  <c r="E16"/>
  <c r="G16" s="1"/>
  <c r="I15"/>
  <c r="I14"/>
  <c r="I52" i="11"/>
  <c r="I55"/>
  <c r="H57"/>
  <c r="I56"/>
  <c r="H56"/>
  <c r="H55"/>
  <c r="E55"/>
  <c r="A55" s="1"/>
  <c r="I54"/>
  <c r="H54"/>
  <c r="E54"/>
  <c r="A54" s="1"/>
  <c r="H53"/>
  <c r="E53"/>
  <c r="A53" s="1"/>
  <c r="H52"/>
  <c r="E52"/>
  <c r="A52" s="1"/>
  <c r="I51"/>
  <c r="H51"/>
  <c r="E51"/>
  <c r="A51" s="1"/>
  <c r="H50"/>
  <c r="E50"/>
  <c r="A50" s="1"/>
  <c r="I49"/>
  <c r="A38" i="26" l="1"/>
  <c r="F38" s="1"/>
  <c r="I38" s="1"/>
  <c r="A31"/>
  <c r="A32" s="1"/>
  <c r="A33" s="1"/>
  <c r="F33" s="1"/>
  <c r="I33" s="1"/>
  <c r="A16"/>
  <c r="A18"/>
  <c r="A20"/>
  <c r="A25"/>
  <c r="A27" s="1"/>
  <c r="A28" s="1"/>
  <c r="F28" s="1"/>
  <c r="I28" s="1"/>
  <c r="A41"/>
  <c r="A42" s="1"/>
  <c r="A43" s="1"/>
  <c r="F43" s="1"/>
  <c r="I43" s="1"/>
  <c r="A17" i="25"/>
  <c r="A16"/>
  <c r="A18"/>
  <c r="A25"/>
  <c r="A26" s="1"/>
  <c r="A27" s="1"/>
  <c r="F27" s="1"/>
  <c r="I27" s="1"/>
  <c r="A30"/>
  <c r="A31" s="1"/>
  <c r="A32" s="1"/>
  <c r="F32" s="1"/>
  <c r="I32" s="1"/>
  <c r="A35"/>
  <c r="A36" s="1"/>
  <c r="A19"/>
  <c r="A49" i="24"/>
  <c r="A51" s="1"/>
  <c r="A52" s="1"/>
  <c r="F52" s="1"/>
  <c r="I52" s="1"/>
  <c r="G34"/>
  <c r="I34" s="1"/>
  <c r="G42"/>
  <c r="I42" s="1"/>
  <c r="A35"/>
  <c r="G22"/>
  <c r="I22" s="1"/>
  <c r="A26"/>
  <c r="A56" i="23"/>
  <c r="A57" s="1"/>
  <c r="F57" s="1"/>
  <c r="I57" s="1"/>
  <c r="G54"/>
  <c r="I54" s="1"/>
  <c r="G39"/>
  <c r="I39" s="1"/>
  <c r="A50"/>
  <c r="A51" s="1"/>
  <c r="F51" s="1"/>
  <c r="I51" s="1"/>
  <c r="A43"/>
  <c r="A44" s="1"/>
  <c r="F44" s="1"/>
  <c r="I44" s="1"/>
  <c r="A39"/>
  <c r="G40"/>
  <c r="I40" s="1"/>
  <c r="A30"/>
  <c r="A16"/>
  <c r="A17" s="1"/>
  <c r="A18" s="1"/>
  <c r="F18" s="1"/>
  <c r="I18" s="1"/>
  <c r="A31" i="22"/>
  <c r="A32" s="1"/>
  <c r="A33" s="1"/>
  <c r="F33" s="1"/>
  <c r="I33" s="1"/>
  <c r="A28" i="21"/>
  <c r="A21"/>
  <c r="G18"/>
  <c r="I18" s="1"/>
  <c r="G33" i="20"/>
  <c r="I33" s="1"/>
  <c r="A29"/>
  <c r="A30" s="1"/>
  <c r="F30" s="1"/>
  <c r="I30" s="1"/>
  <c r="A18"/>
  <c r="G16"/>
  <c r="I16" s="1"/>
  <c r="G18" i="19"/>
  <c r="I18" s="1"/>
  <c r="G21"/>
  <c r="I21" s="1"/>
  <c r="A16" i="18"/>
  <c r="G17"/>
  <c r="I17" s="1"/>
  <c r="I32"/>
  <c r="A17"/>
  <c r="A32"/>
  <c r="A33" s="1"/>
  <c r="A52"/>
  <c r="A55" s="1"/>
  <c r="A56" s="1"/>
  <c r="F56" s="1"/>
  <c r="I56" s="1"/>
  <c r="A33" i="19"/>
  <c r="A35" s="1"/>
  <c r="A36" s="1"/>
  <c r="F36" s="1"/>
  <c r="I36" s="1"/>
  <c r="G34"/>
  <c r="I34" s="1"/>
  <c r="A29"/>
  <c r="A30" s="1"/>
  <c r="F30" s="1"/>
  <c r="I30" s="1"/>
  <c r="A66" i="18"/>
  <c r="A68" s="1"/>
  <c r="A69" s="1"/>
  <c r="F69" s="1"/>
  <c r="I69" s="1"/>
  <c r="G38"/>
  <c r="I38" s="1"/>
  <c r="A39"/>
  <c r="A40"/>
  <c r="G41"/>
  <c r="I41" s="1"/>
  <c r="A43"/>
  <c r="A27"/>
  <c r="A28" s="1"/>
  <c r="F28" s="1"/>
  <c r="I28" s="1"/>
  <c r="G19"/>
  <c r="I19" s="1"/>
  <c r="G25"/>
  <c r="I25" s="1"/>
  <c r="G18"/>
  <c r="I18" s="1"/>
  <c r="A20"/>
  <c r="A45" i="24"/>
  <c r="A46" s="1"/>
  <c r="F46" s="1"/>
  <c r="I46" s="1"/>
  <c r="G16"/>
  <c r="I16" s="1"/>
  <c r="A21"/>
  <c r="G23"/>
  <c r="I23" s="1"/>
  <c r="A25"/>
  <c r="G27"/>
  <c r="I27" s="1"/>
  <c r="A34"/>
  <c r="A38" s="1"/>
  <c r="A39" s="1"/>
  <c r="F39" s="1"/>
  <c r="I39" s="1"/>
  <c r="G37"/>
  <c r="I37" s="1"/>
  <c r="G50"/>
  <c r="I50" s="1"/>
  <c r="A60"/>
  <c r="A61" s="1"/>
  <c r="A33" i="23"/>
  <c r="A34" s="1"/>
  <c r="F34" s="1"/>
  <c r="I34" s="1"/>
  <c r="G29"/>
  <c r="I29" s="1"/>
  <c r="G47"/>
  <c r="I47" s="1"/>
  <c r="G32"/>
  <c r="I32" s="1"/>
  <c r="G55"/>
  <c r="I55" s="1"/>
  <c r="A65"/>
  <c r="A66" s="1"/>
  <c r="A16" i="22"/>
  <c r="A21" s="1"/>
  <c r="A22" s="1"/>
  <c r="F22" s="1"/>
  <c r="I22" s="1"/>
  <c r="G18"/>
  <c r="I18" s="1"/>
  <c r="A20"/>
  <c r="G36"/>
  <c r="I36" s="1"/>
  <c r="A41"/>
  <c r="A42" s="1"/>
  <c r="A17" i="21"/>
  <c r="G19"/>
  <c r="I19" s="1"/>
  <c r="A16"/>
  <c r="A20"/>
  <c r="G22"/>
  <c r="I22" s="1"/>
  <c r="A27"/>
  <c r="A38"/>
  <c r="A39" s="1"/>
  <c r="A17" i="20"/>
  <c r="G19"/>
  <c r="I19" s="1"/>
  <c r="A21"/>
  <c r="G27"/>
  <c r="I27" s="1"/>
  <c r="G26"/>
  <c r="I26" s="1"/>
  <c r="G34"/>
  <c r="I34" s="1"/>
  <c r="A44"/>
  <c r="A45" s="1"/>
  <c r="A19" i="19"/>
  <c r="A22" s="1"/>
  <c r="A23" s="1"/>
  <c r="F23" s="1"/>
  <c r="I23" s="1"/>
  <c r="A39"/>
  <c r="A40" s="1"/>
  <c r="A19" i="18"/>
  <c r="A38"/>
  <c r="A42"/>
  <c r="A59"/>
  <c r="A62" s="1"/>
  <c r="A63" s="1"/>
  <c r="F63" s="1"/>
  <c r="I63" s="1"/>
  <c r="A72"/>
  <c r="A73" s="1"/>
  <c r="G21" i="17"/>
  <c r="I21" s="1"/>
  <c r="G54" i="16"/>
  <c r="I54" s="1"/>
  <c r="G26"/>
  <c r="I26" s="1"/>
  <c r="A27" i="13"/>
  <c r="A30" s="1"/>
  <c r="A31" s="1"/>
  <c r="F31" s="1"/>
  <c r="I31" s="1"/>
  <c r="A34"/>
  <c r="A35" s="1"/>
  <c r="A36" s="1"/>
  <c r="F36" s="1"/>
  <c r="I36" s="1"/>
  <c r="A18"/>
  <c r="G19"/>
  <c r="I19" s="1"/>
  <c r="A21"/>
  <c r="G38" i="12"/>
  <c r="I38" s="1"/>
  <c r="G27"/>
  <c r="I27" s="1"/>
  <c r="I26"/>
  <c r="G26"/>
  <c r="G20"/>
  <c r="I20" s="1"/>
  <c r="I19"/>
  <c r="G19"/>
  <c r="G18"/>
  <c r="I18" s="1"/>
  <c r="G17"/>
  <c r="I17" s="1"/>
  <c r="G21"/>
  <c r="I21" s="1"/>
  <c r="I16"/>
  <c r="G50" i="11"/>
  <c r="I50" s="1"/>
  <c r="A16"/>
  <c r="A16" i="15"/>
  <c r="I16" i="17"/>
  <c r="G20"/>
  <c r="I20" s="1"/>
  <c r="A16"/>
  <c r="A37"/>
  <c r="A40" s="1"/>
  <c r="A41" s="1"/>
  <c r="F41" s="1"/>
  <c r="I41" s="1"/>
  <c r="A27"/>
  <c r="A17"/>
  <c r="G19"/>
  <c r="I19" s="1"/>
  <c r="A21"/>
  <c r="A30"/>
  <c r="A33" s="1"/>
  <c r="A34" s="1"/>
  <c r="F34" s="1"/>
  <c r="I34" s="1"/>
  <c r="G38"/>
  <c r="I38" s="1"/>
  <c r="A44"/>
  <c r="A45" s="1"/>
  <c r="A46" s="1"/>
  <c r="F46" s="1"/>
  <c r="I46" s="1"/>
  <c r="G54"/>
  <c r="I54" s="1"/>
  <c r="G18"/>
  <c r="I18" s="1"/>
  <c r="G22"/>
  <c r="I22" s="1"/>
  <c r="A59"/>
  <c r="A60" s="1"/>
  <c r="A49" i="16"/>
  <c r="A50" s="1"/>
  <c r="A51" s="1"/>
  <c r="F51" s="1"/>
  <c r="I51" s="1"/>
  <c r="G43"/>
  <c r="I43" s="1"/>
  <c r="G27"/>
  <c r="I27" s="1"/>
  <c r="A35"/>
  <c r="I16"/>
  <c r="A21"/>
  <c r="G24"/>
  <c r="I24" s="1"/>
  <c r="A27"/>
  <c r="A22"/>
  <c r="G23"/>
  <c r="I23" s="1"/>
  <c r="A25"/>
  <c r="A16"/>
  <c r="A17" s="1"/>
  <c r="A26"/>
  <c r="A32"/>
  <c r="A38" s="1"/>
  <c r="A39" s="1"/>
  <c r="F39" s="1"/>
  <c r="I39" s="1"/>
  <c r="A24"/>
  <c r="A42"/>
  <c r="A45" s="1"/>
  <c r="A46" s="1"/>
  <c r="F46" s="1"/>
  <c r="I46" s="1"/>
  <c r="A59"/>
  <c r="A60" s="1"/>
  <c r="G21" i="15"/>
  <c r="I21" s="1"/>
  <c r="G33"/>
  <c r="I33" s="1"/>
  <c r="I20"/>
  <c r="G38"/>
  <c r="I38" s="1"/>
  <c r="I19"/>
  <c r="G22"/>
  <c r="G18"/>
  <c r="I18" s="1"/>
  <c r="G17"/>
  <c r="I17" s="1"/>
  <c r="A27"/>
  <c r="A29" s="1"/>
  <c r="A30" s="1"/>
  <c r="F30" s="1"/>
  <c r="I30" s="1"/>
  <c r="A19"/>
  <c r="I22"/>
  <c r="A43"/>
  <c r="A44" s="1"/>
  <c r="G33" i="14"/>
  <c r="I33" s="1"/>
  <c r="A28"/>
  <c r="I27"/>
  <c r="G27"/>
  <c r="G22"/>
  <c r="I22" s="1"/>
  <c r="G18"/>
  <c r="G19"/>
  <c r="I19" s="1"/>
  <c r="G20"/>
  <c r="I20" s="1"/>
  <c r="I17"/>
  <c r="G17"/>
  <c r="I16"/>
  <c r="I21"/>
  <c r="A27"/>
  <c r="A21"/>
  <c r="A17"/>
  <c r="A16"/>
  <c r="I18"/>
  <c r="A20"/>
  <c r="A38"/>
  <c r="A39" s="1"/>
  <c r="G39" i="13"/>
  <c r="I39" s="1"/>
  <c r="G20"/>
  <c r="I20" s="1"/>
  <c r="G28"/>
  <c r="I28" s="1"/>
  <c r="A17"/>
  <c r="A16"/>
  <c r="A20"/>
  <c r="G26"/>
  <c r="I26" s="1"/>
  <c r="A44"/>
  <c r="A45" s="1"/>
  <c r="A19" i="12"/>
  <c r="A16"/>
  <c r="A26"/>
  <c r="A29" s="1"/>
  <c r="A30" s="1"/>
  <c r="F30" s="1"/>
  <c r="I30" s="1"/>
  <c r="G33"/>
  <c r="I33" s="1"/>
  <c r="A43"/>
  <c r="A44" s="1"/>
  <c r="G53" i="11"/>
  <c r="I53" s="1"/>
  <c r="A56"/>
  <c r="A57" s="1"/>
  <c r="F57" s="1"/>
  <c r="I57" s="1"/>
  <c r="I75"/>
  <c r="H74"/>
  <c r="I73"/>
  <c r="H73"/>
  <c r="H72"/>
  <c r="E72"/>
  <c r="G72" s="1"/>
  <c r="I71"/>
  <c r="I70"/>
  <c r="H69"/>
  <c r="I68"/>
  <c r="H68"/>
  <c r="H67"/>
  <c r="E67"/>
  <c r="I66"/>
  <c r="I65"/>
  <c r="H64"/>
  <c r="I63"/>
  <c r="H63"/>
  <c r="I62"/>
  <c r="H62"/>
  <c r="E62"/>
  <c r="A62" s="1"/>
  <c r="I61"/>
  <c r="H61"/>
  <c r="E61"/>
  <c r="A61" s="1"/>
  <c r="H60"/>
  <c r="E60"/>
  <c r="G16" s="1"/>
  <c r="I16" s="1"/>
  <c r="I59"/>
  <c r="I48"/>
  <c r="H47"/>
  <c r="I46"/>
  <c r="H46"/>
  <c r="H45"/>
  <c r="E45"/>
  <c r="H44"/>
  <c r="E44"/>
  <c r="H43"/>
  <c r="E43"/>
  <c r="H42"/>
  <c r="E42"/>
  <c r="H41"/>
  <c r="E41"/>
  <c r="G41" s="1"/>
  <c r="H40"/>
  <c r="E40"/>
  <c r="H39"/>
  <c r="E39"/>
  <c r="I38"/>
  <c r="I37"/>
  <c r="I36"/>
  <c r="H35"/>
  <c r="I34"/>
  <c r="H34"/>
  <c r="H33"/>
  <c r="E33"/>
  <c r="G33" s="1"/>
  <c r="I32"/>
  <c r="I30"/>
  <c r="H29"/>
  <c r="I28"/>
  <c r="H28"/>
  <c r="I27"/>
  <c r="H27"/>
  <c r="E27"/>
  <c r="A27" s="1"/>
  <c r="H26"/>
  <c r="E26"/>
  <c r="I25"/>
  <c r="I24"/>
  <c r="H23"/>
  <c r="I22"/>
  <c r="H22"/>
  <c r="A21" i="26" l="1"/>
  <c r="A22" s="1"/>
  <c r="F22" s="1"/>
  <c r="I22" s="1"/>
  <c r="I45" s="1"/>
  <c r="A37" i="25"/>
  <c r="F37" s="1"/>
  <c r="I37" s="1"/>
  <c r="A20"/>
  <c r="A21" s="1"/>
  <c r="F21" s="1"/>
  <c r="I21" s="1"/>
  <c r="A28" i="24"/>
  <c r="A29" s="1"/>
  <c r="F29" s="1"/>
  <c r="I29" s="1"/>
  <c r="I64" s="1"/>
  <c r="A29" i="21"/>
  <c r="A30" s="1"/>
  <c r="F30" s="1"/>
  <c r="I30" s="1"/>
  <c r="A22" i="20"/>
  <c r="A23" s="1"/>
  <c r="F23" s="1"/>
  <c r="I23" s="1"/>
  <c r="A43" i="19"/>
  <c r="A44" s="1"/>
  <c r="F44" s="1"/>
  <c r="F43" s="1"/>
  <c r="A34" i="18"/>
  <c r="F34" s="1"/>
  <c r="I34" s="1"/>
  <c r="A76"/>
  <c r="A21"/>
  <c r="A22" s="1"/>
  <c r="F22" s="1"/>
  <c r="I22" s="1"/>
  <c r="A62" i="24"/>
  <c r="F62" s="1"/>
  <c r="I62" s="1"/>
  <c r="I69" i="23"/>
  <c r="A67"/>
  <c r="F67" s="1"/>
  <c r="I67" s="1"/>
  <c r="A69"/>
  <c r="A70" s="1"/>
  <c r="F70" s="1"/>
  <c r="F69" s="1"/>
  <c r="A43" i="22"/>
  <c r="F43" s="1"/>
  <c r="I43" s="1"/>
  <c r="I45" s="1"/>
  <c r="A45"/>
  <c r="A46" s="1"/>
  <c r="F46" s="1"/>
  <c r="F45" s="1"/>
  <c r="A40" i="21"/>
  <c r="F40" s="1"/>
  <c r="I40" s="1"/>
  <c r="A23"/>
  <c r="A24" s="1"/>
  <c r="F24" s="1"/>
  <c r="I24" s="1"/>
  <c r="A46" i="20"/>
  <c r="F46" s="1"/>
  <c r="I46" s="1"/>
  <c r="A41" i="19"/>
  <c r="F41" s="1"/>
  <c r="I41" s="1"/>
  <c r="I43" s="1"/>
  <c r="A74" i="18"/>
  <c r="F74" s="1"/>
  <c r="I74" s="1"/>
  <c r="A45"/>
  <c r="A46" s="1"/>
  <c r="F46" s="1"/>
  <c r="I46" s="1"/>
  <c r="A23" i="15"/>
  <c r="A47" s="1"/>
  <c r="A48" s="1"/>
  <c r="F48" s="1"/>
  <c r="F47" s="1"/>
  <c r="A63" i="11"/>
  <c r="A23" i="17"/>
  <c r="A61"/>
  <c r="F61" s="1"/>
  <c r="I61" s="1"/>
  <c r="A18" i="16"/>
  <c r="F18" s="1"/>
  <c r="I18" s="1"/>
  <c r="A28"/>
  <c r="A29" s="1"/>
  <c r="F29" s="1"/>
  <c r="I29" s="1"/>
  <c r="A61"/>
  <c r="F61" s="1"/>
  <c r="I61" s="1"/>
  <c r="A45" i="15"/>
  <c r="F45" s="1"/>
  <c r="I45" s="1"/>
  <c r="A29" i="14"/>
  <c r="A40"/>
  <c r="F40" s="1"/>
  <c r="I40" s="1"/>
  <c r="A23"/>
  <c r="A46" i="13"/>
  <c r="F46" s="1"/>
  <c r="I46" s="1"/>
  <c r="A22"/>
  <c r="A23" s="1"/>
  <c r="F23" s="1"/>
  <c r="I23" s="1"/>
  <c r="A22" i="12"/>
  <c r="A45"/>
  <c r="F45" s="1"/>
  <c r="I45" s="1"/>
  <c r="A67" i="11"/>
  <c r="A68" s="1"/>
  <c r="G67"/>
  <c r="I67" s="1"/>
  <c r="A60"/>
  <c r="I60"/>
  <c r="A40"/>
  <c r="G40"/>
  <c r="A42"/>
  <c r="G42"/>
  <c r="A43"/>
  <c r="G43"/>
  <c r="I43" s="1"/>
  <c r="A45"/>
  <c r="I45"/>
  <c r="A44"/>
  <c r="G44"/>
  <c r="A39"/>
  <c r="G39"/>
  <c r="A33"/>
  <c r="A34" s="1"/>
  <c r="A76" s="1"/>
  <c r="I33"/>
  <c r="A26"/>
  <c r="A28" s="1"/>
  <c r="A29" s="1"/>
  <c r="F29" s="1"/>
  <c r="I29" s="1"/>
  <c r="G26"/>
  <c r="I26" s="1"/>
  <c r="I44"/>
  <c r="I41"/>
  <c r="A72"/>
  <c r="A73" s="1"/>
  <c r="I42"/>
  <c r="I39"/>
  <c r="I40"/>
  <c r="A41"/>
  <c r="H21"/>
  <c r="E21"/>
  <c r="G21" s="1"/>
  <c r="H20"/>
  <c r="E20"/>
  <c r="H19"/>
  <c r="E19"/>
  <c r="A45" i="26" l="1"/>
  <c r="A46" s="1"/>
  <c r="F46" s="1"/>
  <c r="F45" s="1"/>
  <c r="I39" i="25"/>
  <c r="A39"/>
  <c r="A40" s="1"/>
  <c r="F40" s="1"/>
  <c r="F39" s="1"/>
  <c r="A64" i="24"/>
  <c r="A65" s="1"/>
  <c r="F65" s="1"/>
  <c r="F64" s="1"/>
  <c r="A42" i="21"/>
  <c r="A43" s="1"/>
  <c r="F43" s="1"/>
  <c r="F42" s="1"/>
  <c r="I48" i="20"/>
  <c r="A48"/>
  <c r="A49" s="1"/>
  <c r="F49" s="1"/>
  <c r="F48" s="1"/>
  <c r="I76" i="18"/>
  <c r="I42" i="21"/>
  <c r="A77" i="18"/>
  <c r="F77" s="1"/>
  <c r="F76" s="1"/>
  <c r="A24" i="15"/>
  <c r="F24" s="1"/>
  <c r="I24" s="1"/>
  <c r="I47" s="1"/>
  <c r="A64" i="11"/>
  <c r="A24" i="17"/>
  <c r="F24" s="1"/>
  <c r="I24" s="1"/>
  <c r="I63" s="1"/>
  <c r="A64"/>
  <c r="F64" s="1"/>
  <c r="F63" s="1"/>
  <c r="A63" i="16"/>
  <c r="A64" s="1"/>
  <c r="F64" s="1"/>
  <c r="F63" s="1"/>
  <c r="I63"/>
  <c r="A30" i="14"/>
  <c r="F30" s="1"/>
  <c r="I30" s="1"/>
  <c r="A24"/>
  <c r="F24" s="1"/>
  <c r="I24" s="1"/>
  <c r="A42"/>
  <c r="A43" s="1"/>
  <c r="F43" s="1"/>
  <c r="F42" s="1"/>
  <c r="A48" i="13"/>
  <c r="A49" s="1"/>
  <c r="F49" s="1"/>
  <c r="F48" s="1"/>
  <c r="I48"/>
  <c r="A23" i="12"/>
  <c r="F23" s="1"/>
  <c r="I23" s="1"/>
  <c r="I47" s="1"/>
  <c r="A47"/>
  <c r="A48" s="1"/>
  <c r="F48" s="1"/>
  <c r="F47" s="1"/>
  <c r="F69" i="11"/>
  <c r="I69" s="1"/>
  <c r="A69"/>
  <c r="A46"/>
  <c r="A47" s="1"/>
  <c r="F47" s="1"/>
  <c r="I47" s="1"/>
  <c r="G19"/>
  <c r="I19" s="1"/>
  <c r="A21"/>
  <c r="A20"/>
  <c r="G20"/>
  <c r="I20" s="1"/>
  <c r="I21"/>
  <c r="I72"/>
  <c r="A74"/>
  <c r="F74" s="1"/>
  <c r="I74" s="1"/>
  <c r="A19"/>
  <c r="H18"/>
  <c r="E18"/>
  <c r="G18" s="1"/>
  <c r="H17"/>
  <c r="E17"/>
  <c r="I42" i="14" l="1"/>
  <c r="A17" i="11"/>
  <c r="A22" s="1"/>
  <c r="G17"/>
  <c r="I17" s="1"/>
  <c r="A18"/>
  <c r="I18"/>
  <c r="F64"/>
  <c r="I64" s="1"/>
  <c r="A35"/>
  <c r="F35" s="1"/>
  <c r="I35" s="1"/>
  <c r="A77" l="1"/>
  <c r="F77" s="1"/>
  <c r="A23" l="1"/>
  <c r="F23" s="1"/>
  <c r="I23" s="1"/>
  <c r="I76" s="1"/>
  <c r="F76"/>
</calcChain>
</file>

<file path=xl/sharedStrings.xml><?xml version="1.0" encoding="utf-8"?>
<sst xmlns="http://schemas.openxmlformats.org/spreadsheetml/2006/main" count="3159" uniqueCount="195">
  <si>
    <t>М Е Н Ю - Т Р Е Б О В А Н И Е   НА  ВЫДАЧУ ПРОДУКТОВ ПИТАНИЯ</t>
  </si>
  <si>
    <t>К-во довольств. 1  дня, чел.</t>
  </si>
  <si>
    <t>Фактическая стоимость  дня, руб</t>
  </si>
  <si>
    <t>Сумма стоимости  дня, руб.</t>
  </si>
  <si>
    <t>Утверждаю:__________</t>
  </si>
  <si>
    <t>Ефремова А.С</t>
  </si>
  <si>
    <t>сумма, руб</t>
  </si>
  <si>
    <t xml:space="preserve">кол-во чел  </t>
  </si>
  <si>
    <t>наименование продуктов и блюд</t>
  </si>
  <si>
    <t>норма брутто на 1 чел,гр</t>
  </si>
  <si>
    <t>норма брутто, кг</t>
  </si>
  <si>
    <t>цена за кг, руб</t>
  </si>
  <si>
    <t>итого продуктов за день/кг брутто</t>
  </si>
  <si>
    <t>Масло сливочное "Крестьянское" 72,5%</t>
  </si>
  <si>
    <t>Сахар песок</t>
  </si>
  <si>
    <t xml:space="preserve">Соль йодированная </t>
  </si>
  <si>
    <t>стоимость порций, руб</t>
  </si>
  <si>
    <t>стоимость 1 порции, руб</t>
  </si>
  <si>
    <t xml:space="preserve"> </t>
  </si>
  <si>
    <t xml:space="preserve">Хлеб пшеничный  </t>
  </si>
  <si>
    <t xml:space="preserve">Хлеб пшеничный    </t>
  </si>
  <si>
    <t>стоимость  порции, руб</t>
  </si>
  <si>
    <t>Технолог: _______________Иванова Ю.А.</t>
  </si>
  <si>
    <r>
      <t>Материально-ответственное лицо:</t>
    </r>
    <r>
      <rPr>
        <sz val="12"/>
        <rFont val="Arial"/>
        <family val="2"/>
        <charset val="204"/>
      </rPr>
      <t>_________________________________</t>
    </r>
  </si>
  <si>
    <t>Чай с сахаром</t>
  </si>
  <si>
    <t xml:space="preserve">Чай </t>
  </si>
  <si>
    <t>Говядина блочная бескостная 1 кат х/о-5%</t>
  </si>
  <si>
    <t>Лук репка х/о-16%</t>
  </si>
  <si>
    <t>Масло растительное рафинированное</t>
  </si>
  <si>
    <t>Морковь х/о-20%</t>
  </si>
  <si>
    <t>Томатная паста 25%</t>
  </si>
  <si>
    <t xml:space="preserve">Соль йодированная  </t>
  </si>
  <si>
    <t xml:space="preserve">Хлеб ржано- пшеничный  </t>
  </si>
  <si>
    <t>Калькулятор: ____________Зануда А.И</t>
  </si>
  <si>
    <t>Рис шлифованный</t>
  </si>
  <si>
    <t>Молоко сухое 26%</t>
  </si>
  <si>
    <t xml:space="preserve">                          Обед</t>
  </si>
  <si>
    <t xml:space="preserve">Хлеб ржано-пшеничный    </t>
  </si>
  <si>
    <t xml:space="preserve">Хлеб  пшеничный    </t>
  </si>
  <si>
    <t>200/20</t>
  </si>
  <si>
    <t>Мука пшеничная в/с</t>
  </si>
  <si>
    <t>Гуляш из говядины</t>
  </si>
  <si>
    <t>Макаронные изделия</t>
  </si>
  <si>
    <t>80/30</t>
  </si>
  <si>
    <t>Рис отварной с маслом</t>
  </si>
  <si>
    <t>Суп с вермишелью и птицей</t>
  </si>
  <si>
    <t>Смесь витаминизированная</t>
  </si>
  <si>
    <t>Напиток витаминный</t>
  </si>
  <si>
    <t>Цыплята-бройлеры потрош 1 кат х/о-2,4%</t>
  </si>
  <si>
    <t>07.11.2023</t>
  </si>
  <si>
    <t>Масло сливочное "Крестьянское"72,5%</t>
  </si>
  <si>
    <t xml:space="preserve">                                 Завтрак</t>
  </si>
  <si>
    <t>50/50</t>
  </si>
  <si>
    <t xml:space="preserve">                             Обед</t>
  </si>
  <si>
    <t>Чай</t>
  </si>
  <si>
    <t>200/15</t>
  </si>
  <si>
    <t>Печенье</t>
  </si>
  <si>
    <t xml:space="preserve">                              Обед</t>
  </si>
  <si>
    <t>Сок фруктовый с трубочкой</t>
  </si>
  <si>
    <t xml:space="preserve">Сок фруктовый </t>
  </si>
  <si>
    <t>Суп с вермишелью и мясом говядины</t>
  </si>
  <si>
    <t>Пшено шлифованное</t>
  </si>
  <si>
    <t>Каша жидкая молочная "Дружба"</t>
  </si>
  <si>
    <t>Крупа пшено шлифованное</t>
  </si>
  <si>
    <t xml:space="preserve">                       1шк(овз)</t>
  </si>
  <si>
    <t xml:space="preserve">                  1шк(льгота)</t>
  </si>
  <si>
    <t xml:space="preserve">                  1шк(школа)</t>
  </si>
  <si>
    <t xml:space="preserve">           1шк(демократичный)</t>
  </si>
  <si>
    <t xml:space="preserve">                1шк(молочный)</t>
  </si>
  <si>
    <t xml:space="preserve">          1шк(начальная школа)</t>
  </si>
  <si>
    <t xml:space="preserve">                    1шк(м/д)</t>
  </si>
  <si>
    <t>08.11.2023</t>
  </si>
  <si>
    <t xml:space="preserve">                             Завтрак</t>
  </si>
  <si>
    <t>Каша кукурузная на сухом молоке жидкая</t>
  </si>
  <si>
    <t>Крупа кукурузная</t>
  </si>
  <si>
    <t>Суп гороховый с мясом говядины</t>
  </si>
  <si>
    <t>Горох лущеный</t>
  </si>
  <si>
    <t>Картофель х/о-30%</t>
  </si>
  <si>
    <t>Котлета из говядины(с луком)</t>
  </si>
  <si>
    <t>Хлеб пшеничный 1 сорт</t>
  </si>
  <si>
    <t>Каша гречневая рассыпчатая</t>
  </si>
  <si>
    <t>Крупа гречневая (ядрица быстроразварив)</t>
  </si>
  <si>
    <t>Компот из сухофруктов</t>
  </si>
  <si>
    <t>Сухофрукты</t>
  </si>
  <si>
    <t xml:space="preserve">                    1шк(овз)</t>
  </si>
  <si>
    <t xml:space="preserve">                                   Обед</t>
  </si>
  <si>
    <t xml:space="preserve">              1шк(демократичный)</t>
  </si>
  <si>
    <t xml:space="preserve">              1шк(молочный)</t>
  </si>
  <si>
    <t>Сыр плавленный порционно</t>
  </si>
  <si>
    <t xml:space="preserve">Сыр плавленный </t>
  </si>
  <si>
    <t>Вафли</t>
  </si>
  <si>
    <t xml:space="preserve">         1шк(начальная школа)</t>
  </si>
  <si>
    <t xml:space="preserve">                                     Обед</t>
  </si>
  <si>
    <t xml:space="preserve">                     1шк(м/д)</t>
  </si>
  <si>
    <t xml:space="preserve">   </t>
  </si>
  <si>
    <t>200/30</t>
  </si>
  <si>
    <t>200/10</t>
  </si>
  <si>
    <t>Пельмени отварные с маслом</t>
  </si>
  <si>
    <t>Пельмени замороженные (п/фабрикат)</t>
  </si>
  <si>
    <t xml:space="preserve">Чай с сахаром </t>
  </si>
  <si>
    <t xml:space="preserve">Хлеб ржано- пшеничный    </t>
  </si>
  <si>
    <t>Калькулятор: ____________Спиридонова Е.В.</t>
  </si>
  <si>
    <t xml:space="preserve">                           1 школа </t>
  </si>
  <si>
    <t>Каша геркулесовая жидкая (с/молоко)</t>
  </si>
  <si>
    <t>Геркулес</t>
  </si>
  <si>
    <t>Хлеб пшеничный</t>
  </si>
  <si>
    <t xml:space="preserve">Хлеб  ржано-пшеничный    </t>
  </si>
  <si>
    <t xml:space="preserve">                1 шк(молочный)</t>
  </si>
  <si>
    <t xml:space="preserve">Щи с мясом говядины </t>
  </si>
  <si>
    <t>Говядина блочная бескостная 1 кат</t>
  </si>
  <si>
    <t>Капуста белокачанная свежая х/о-30%</t>
  </si>
  <si>
    <t>Картофель х/о-25%</t>
  </si>
  <si>
    <t>Чай индийский 1с</t>
  </si>
  <si>
    <t xml:space="preserve">                    1 школа (демократичный)</t>
  </si>
  <si>
    <t xml:space="preserve">                           1 школа(льгота)</t>
  </si>
  <si>
    <t>Завтрак</t>
  </si>
  <si>
    <t>Обед</t>
  </si>
  <si>
    <t>200/20/10</t>
  </si>
  <si>
    <t>Щи с мясом говядины  и сметаной</t>
  </si>
  <si>
    <t>Капуста белокачанная свежая х/о-20%</t>
  </si>
  <si>
    <t>Сметана 15%</t>
  </si>
  <si>
    <t xml:space="preserve">                           1 школа(овз)</t>
  </si>
  <si>
    <t>200/15/10</t>
  </si>
  <si>
    <t xml:space="preserve">Компот из кураги  </t>
  </si>
  <si>
    <t>Курага</t>
  </si>
  <si>
    <t xml:space="preserve">Пирожное  </t>
  </si>
  <si>
    <t xml:space="preserve">                           1 школа(начальная)</t>
  </si>
  <si>
    <t xml:space="preserve">                           10 школа(м/д)</t>
  </si>
  <si>
    <t>Щи со сметаной</t>
  </si>
  <si>
    <t>Котлета из минтая запеченая</t>
  </si>
  <si>
    <t>Минтай св/мороженный б/г потрош</t>
  </si>
  <si>
    <t>Картофельное пюре</t>
  </si>
  <si>
    <t>Молоко пастериз-е 2,5%</t>
  </si>
  <si>
    <t>Напиток из шиповника</t>
  </si>
  <si>
    <t>Плоды шповника сухие</t>
  </si>
  <si>
    <t xml:space="preserve">                         1 школа</t>
  </si>
  <si>
    <t>Каша пшенная на сух.молоке вязкая</t>
  </si>
  <si>
    <t xml:space="preserve">Печенье </t>
  </si>
  <si>
    <t xml:space="preserve">Борщ с мясом говядины и сметаной </t>
  </si>
  <si>
    <t>Свекла х/о-40%</t>
  </si>
  <si>
    <t xml:space="preserve">                  1 школа (демократичный)</t>
  </si>
  <si>
    <t>Картофель отварной</t>
  </si>
  <si>
    <t xml:space="preserve">                         1 школа(льгота)</t>
  </si>
  <si>
    <t>Каша пшенная на сухом молоке жидкая</t>
  </si>
  <si>
    <t>Борщ с мясом говядины и сметаной</t>
  </si>
  <si>
    <t>Говядина блочная бескостная 1 кат.</t>
  </si>
  <si>
    <t xml:space="preserve">                         1 школа(овз)</t>
  </si>
  <si>
    <t>200/10/10</t>
  </si>
  <si>
    <t xml:space="preserve">                         1 школа(начальная)</t>
  </si>
  <si>
    <t>Какао с молоком</t>
  </si>
  <si>
    <t>Какао</t>
  </si>
  <si>
    <t xml:space="preserve">                         1 школа(м/д)</t>
  </si>
  <si>
    <t>Минтай припущеный с маслом</t>
  </si>
  <si>
    <t>200/50</t>
  </si>
  <si>
    <t>Плов с мясом говядины</t>
  </si>
  <si>
    <t>Морковь х/о- 20%</t>
  </si>
  <si>
    <t>Напиток витаминизированный</t>
  </si>
  <si>
    <t>,</t>
  </si>
  <si>
    <t>Каша манная молочная жидкая/сух.мол</t>
  </si>
  <si>
    <t>Крупа манная</t>
  </si>
  <si>
    <t>Суп овощной с говядиной</t>
  </si>
  <si>
    <t xml:space="preserve">         1 школа (демократичный)</t>
  </si>
  <si>
    <t xml:space="preserve">                           1 школа(льгота) </t>
  </si>
  <si>
    <t>Каша манная молочная жидкая/сух.мол.</t>
  </si>
  <si>
    <t xml:space="preserve">                           1 школа(овз) </t>
  </si>
  <si>
    <t>Огурцы консервированные/порционно</t>
  </si>
  <si>
    <t>Огурцы консервир.в банках</t>
  </si>
  <si>
    <t xml:space="preserve">                           1 школа(м/д)</t>
  </si>
  <si>
    <t xml:space="preserve">Масло растительное рафинированное </t>
  </si>
  <si>
    <t>Макароны отварные</t>
  </si>
  <si>
    <t xml:space="preserve">Сахар песок </t>
  </si>
  <si>
    <t>Каша "Дружба" на сухом молоке жидкая</t>
  </si>
  <si>
    <t xml:space="preserve">              1 школа (молочный)</t>
  </si>
  <si>
    <t xml:space="preserve">                1 школа (демократичный)</t>
  </si>
  <si>
    <t>Компот из кураги</t>
  </si>
  <si>
    <t xml:space="preserve">Молоко обогощенное  </t>
  </si>
  <si>
    <t>100/10</t>
  </si>
  <si>
    <t xml:space="preserve">Рыба духовая с маслом </t>
  </si>
  <si>
    <t>Горбуша св/м с головой н/п-39%</t>
  </si>
  <si>
    <t>Горошек зеленый консервированный</t>
  </si>
  <si>
    <t>Зеленый горошек консервированный</t>
  </si>
  <si>
    <t>Сок фруктовый</t>
  </si>
  <si>
    <t xml:space="preserve">Вафли </t>
  </si>
  <si>
    <t>Щи с мясом говядины и сметаной</t>
  </si>
  <si>
    <t>75/5</t>
  </si>
  <si>
    <t>Плоды шиповника сухие</t>
  </si>
  <si>
    <t>50/30</t>
  </si>
  <si>
    <t>Мясо тушеное (говядина)</t>
  </si>
  <si>
    <t>Цыплята-бройлеры потр. 1 кат.</t>
  </si>
  <si>
    <t xml:space="preserve">                           1 школа (льгота)</t>
  </si>
  <si>
    <t xml:space="preserve">                           10 школа (овз)</t>
  </si>
  <si>
    <t>Суп вермешелью и птицей</t>
  </si>
  <si>
    <t xml:space="preserve">                           1 школа (начальная)</t>
  </si>
  <si>
    <t>Мясо тушеное в сметане</t>
  </si>
  <si>
    <t xml:space="preserve">                           1 школа (м/д)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</si>
</sst>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0.000"/>
    <numFmt numFmtId="166" formatCode="#,##0.00_р_."/>
  </numFmts>
  <fonts count="18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2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601">
    <xf numFmtId="0" fontId="0" fillId="0" borderId="0" xfId="0"/>
    <xf numFmtId="0" fontId="1" fillId="0" borderId="0" xfId="0" applyFont="1" applyAlignment="1"/>
    <xf numFmtId="164" fontId="0" fillId="0" borderId="0" xfId="0" applyNumberFormat="1"/>
    <xf numFmtId="166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/>
    <xf numFmtId="166" fontId="5" fillId="0" borderId="6" xfId="0" applyNumberFormat="1" applyFont="1" applyBorder="1"/>
    <xf numFmtId="0" fontId="5" fillId="0" borderId="9" xfId="0" applyFont="1" applyBorder="1" applyAlignment="1">
      <alignment horizontal="center"/>
    </xf>
    <xf numFmtId="166" fontId="5" fillId="0" borderId="0" xfId="0" applyNumberFormat="1" applyFont="1" applyAlignment="1">
      <alignment horizontal="left"/>
    </xf>
    <xf numFmtId="0" fontId="7" fillId="0" borderId="6" xfId="0" applyFont="1" applyBorder="1"/>
    <xf numFmtId="0" fontId="8" fillId="0" borderId="6" xfId="0" applyFont="1" applyBorder="1"/>
    <xf numFmtId="165" fontId="5" fillId="0" borderId="0" xfId="0" applyNumberFormat="1" applyFont="1" applyBorder="1"/>
    <xf numFmtId="164" fontId="0" fillId="0" borderId="0" xfId="0" applyNumberFormat="1" applyBorder="1"/>
    <xf numFmtId="0" fontId="6" fillId="0" borderId="9" xfId="0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164" fontId="10" fillId="0" borderId="6" xfId="0" applyNumberFormat="1" applyFont="1" applyBorder="1" applyAlignment="1">
      <alignment horizontal="center" vertical="justify"/>
    </xf>
    <xf numFmtId="0" fontId="10" fillId="0" borderId="6" xfId="0" applyFont="1" applyBorder="1" applyAlignment="1">
      <alignment horizontal="center" vertical="justify"/>
    </xf>
    <xf numFmtId="165" fontId="10" fillId="0" borderId="6" xfId="0" applyNumberFormat="1" applyFont="1" applyBorder="1" applyAlignment="1">
      <alignment horizontal="center" vertical="justify"/>
    </xf>
    <xf numFmtId="164" fontId="11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justify"/>
    </xf>
    <xf numFmtId="14" fontId="12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165" fontId="13" fillId="0" borderId="6" xfId="0" applyNumberFormat="1" applyFont="1" applyBorder="1" applyAlignment="1">
      <alignment horizontal="center" vertical="justify"/>
    </xf>
    <xf numFmtId="164" fontId="5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64" fontId="5" fillId="0" borderId="6" xfId="0" applyNumberFormat="1" applyFont="1" applyBorder="1"/>
    <xf numFmtId="165" fontId="5" fillId="0" borderId="6" xfId="0" applyNumberFormat="1" applyFont="1" applyBorder="1" applyAlignment="1">
      <alignment horizontal="center"/>
    </xf>
    <xf numFmtId="165" fontId="5" fillId="0" borderId="0" xfId="0" applyNumberFormat="1" applyFont="1" applyBorder="1" applyAlignment="1"/>
    <xf numFmtId="164" fontId="5" fillId="0" borderId="0" xfId="0" applyNumberFormat="1" applyFont="1" applyAlignment="1"/>
    <xf numFmtId="165" fontId="5" fillId="2" borderId="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0" borderId="10" xfId="0" applyFont="1" applyBorder="1"/>
    <xf numFmtId="164" fontId="6" fillId="0" borderId="6" xfId="0" applyNumberFormat="1" applyFont="1" applyBorder="1"/>
    <xf numFmtId="0" fontId="6" fillId="0" borderId="6" xfId="0" applyFont="1" applyBorder="1" applyAlignment="1">
      <alignment horizontal="left"/>
    </xf>
    <xf numFmtId="0" fontId="5" fillId="3" borderId="6" xfId="0" applyFont="1" applyFill="1" applyBorder="1"/>
    <xf numFmtId="164" fontId="5" fillId="0" borderId="0" xfId="0" applyNumberFormat="1" applyFont="1" applyBorder="1" applyAlignment="1"/>
    <xf numFmtId="165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5" fillId="4" borderId="6" xfId="0" applyNumberFormat="1" applyFont="1" applyFill="1" applyBorder="1" applyAlignment="1">
      <alignment horizontal="center"/>
    </xf>
    <xf numFmtId="0" fontId="6" fillId="0" borderId="10" xfId="0" applyFont="1" applyBorder="1"/>
    <xf numFmtId="0" fontId="5" fillId="0" borderId="0" xfId="0" applyFont="1" applyBorder="1" applyAlignment="1">
      <alignment horizontal="left"/>
    </xf>
    <xf numFmtId="165" fontId="5" fillId="5" borderId="6" xfId="0" applyNumberFormat="1" applyFont="1" applyFill="1" applyBorder="1" applyAlignment="1">
      <alignment horizontal="center"/>
    </xf>
    <xf numFmtId="0" fontId="16" fillId="0" borderId="0" xfId="14" applyFont="1"/>
    <xf numFmtId="0" fontId="5" fillId="0" borderId="0" xfId="14" applyFont="1" applyAlignment="1"/>
    <xf numFmtId="164" fontId="16" fillId="0" borderId="0" xfId="14" applyNumberFormat="1" applyFont="1"/>
    <xf numFmtId="166" fontId="5" fillId="0" borderId="0" xfId="14" applyNumberFormat="1" applyFont="1"/>
    <xf numFmtId="165" fontId="5" fillId="0" borderId="0" xfId="14" applyNumberFormat="1" applyFont="1"/>
    <xf numFmtId="164" fontId="5" fillId="0" borderId="0" xfId="14" applyNumberFormat="1" applyFont="1" applyBorder="1" applyAlignment="1">
      <alignment vertical="center"/>
    </xf>
    <xf numFmtId="164" fontId="5" fillId="0" borderId="0" xfId="14" applyNumberFormat="1" applyFont="1" applyBorder="1" applyAlignment="1"/>
    <xf numFmtId="0" fontId="5" fillId="0" borderId="6" xfId="14" applyFont="1" applyBorder="1" applyAlignment="1">
      <alignment horizontal="center"/>
    </xf>
    <xf numFmtId="0" fontId="5" fillId="0" borderId="6" xfId="14" applyFont="1" applyBorder="1"/>
    <xf numFmtId="165" fontId="5" fillId="0" borderId="6" xfId="14" applyNumberFormat="1" applyFont="1" applyBorder="1"/>
    <xf numFmtId="166" fontId="5" fillId="0" borderId="6" xfId="14" applyNumberFormat="1" applyFont="1" applyBorder="1"/>
    <xf numFmtId="0" fontId="5" fillId="0" borderId="9" xfId="14" applyFont="1" applyBorder="1" applyAlignment="1">
      <alignment horizontal="center"/>
    </xf>
    <xf numFmtId="166" fontId="5" fillId="0" borderId="0" xfId="14" applyNumberFormat="1" applyFont="1" applyAlignment="1">
      <alignment horizontal="left"/>
    </xf>
    <xf numFmtId="0" fontId="5" fillId="0" borderId="0" xfId="14" applyFont="1" applyBorder="1" applyAlignment="1">
      <alignment horizontal="left"/>
    </xf>
    <xf numFmtId="0" fontId="6" fillId="0" borderId="6" xfId="14" applyFont="1" applyBorder="1"/>
    <xf numFmtId="165" fontId="5" fillId="0" borderId="0" xfId="14" applyNumberFormat="1" applyFont="1" applyBorder="1"/>
    <xf numFmtId="164" fontId="16" fillId="0" borderId="0" xfId="14" applyNumberFormat="1" applyFont="1" applyBorder="1"/>
    <xf numFmtId="0" fontId="6" fillId="0" borderId="9" xfId="14" applyFont="1" applyBorder="1" applyAlignment="1">
      <alignment horizontal="center"/>
    </xf>
    <xf numFmtId="0" fontId="5" fillId="0" borderId="0" xfId="14" applyFont="1"/>
    <xf numFmtId="0" fontId="9" fillId="0" borderId="0" xfId="14" applyFont="1"/>
    <xf numFmtId="164" fontId="5" fillId="0" borderId="6" xfId="14" applyNumberFormat="1" applyFont="1" applyBorder="1" applyAlignment="1">
      <alignment horizontal="center" vertical="justify"/>
    </xf>
    <xf numFmtId="0" fontId="5" fillId="0" borderId="6" xfId="14" applyFont="1" applyBorder="1" applyAlignment="1">
      <alignment horizontal="center" vertical="justify"/>
    </xf>
    <xf numFmtId="165" fontId="5" fillId="0" borderId="6" xfId="14" applyNumberFormat="1" applyFont="1" applyBorder="1" applyAlignment="1">
      <alignment horizontal="center" vertical="justify"/>
    </xf>
    <xf numFmtId="164" fontId="6" fillId="0" borderId="6" xfId="14" applyNumberFormat="1" applyFont="1" applyBorder="1" applyAlignment="1">
      <alignment horizontal="center"/>
    </xf>
    <xf numFmtId="0" fontId="6" fillId="0" borderId="6" xfId="14" applyFont="1" applyBorder="1" applyAlignment="1">
      <alignment horizontal="center" vertical="justify"/>
    </xf>
    <xf numFmtId="14" fontId="9" fillId="0" borderId="6" xfId="14" applyNumberFormat="1" applyFont="1" applyBorder="1" applyAlignment="1">
      <alignment horizontal="center" vertical="justify"/>
    </xf>
    <xf numFmtId="164" fontId="6" fillId="0" borderId="6" xfId="15" applyNumberFormat="1" applyFont="1" applyBorder="1" applyAlignment="1">
      <alignment horizontal="center"/>
    </xf>
    <xf numFmtId="0" fontId="6" fillId="0" borderId="6" xfId="15" applyFont="1" applyBorder="1"/>
    <xf numFmtId="0" fontId="9" fillId="0" borderId="6" xfId="15" applyFont="1" applyBorder="1" applyAlignment="1">
      <alignment horizontal="center"/>
    </xf>
    <xf numFmtId="0" fontId="5" fillId="0" borderId="6" xfId="15" applyFont="1" applyBorder="1" applyAlignment="1">
      <alignment horizontal="center"/>
    </xf>
    <xf numFmtId="165" fontId="5" fillId="0" borderId="6" xfId="15" applyNumberFormat="1" applyFont="1" applyBorder="1" applyAlignment="1">
      <alignment horizontal="center"/>
    </xf>
    <xf numFmtId="165" fontId="5" fillId="0" borderId="6" xfId="15" applyNumberFormat="1" applyFont="1" applyBorder="1"/>
    <xf numFmtId="165" fontId="5" fillId="0" borderId="0" xfId="15" applyNumberFormat="1" applyFont="1" applyBorder="1" applyAlignment="1"/>
    <xf numFmtId="164" fontId="5" fillId="0" borderId="0" xfId="15" applyNumberFormat="1" applyFont="1" applyAlignment="1"/>
    <xf numFmtId="0" fontId="5" fillId="0" borderId="0" xfId="15" applyFont="1"/>
    <xf numFmtId="164" fontId="5" fillId="0" borderId="6" xfId="16" applyNumberFormat="1" applyFont="1" applyBorder="1" applyAlignment="1">
      <alignment horizontal="center"/>
    </xf>
    <xf numFmtId="0" fontId="6" fillId="0" borderId="6" xfId="16" applyFont="1" applyBorder="1" applyAlignment="1">
      <alignment horizontal="center"/>
    </xf>
    <xf numFmtId="165" fontId="5" fillId="0" borderId="6" xfId="16" applyNumberFormat="1" applyFont="1" applyBorder="1" applyAlignment="1">
      <alignment horizontal="center"/>
    </xf>
    <xf numFmtId="0" fontId="5" fillId="0" borderId="6" xfId="16" applyFont="1" applyBorder="1" applyAlignment="1">
      <alignment horizontal="center"/>
    </xf>
    <xf numFmtId="165" fontId="5" fillId="0" borderId="0" xfId="16" applyNumberFormat="1" applyFont="1" applyBorder="1" applyAlignment="1"/>
    <xf numFmtId="164" fontId="5" fillId="0" borderId="0" xfId="16" applyNumberFormat="1" applyFont="1" applyAlignment="1"/>
    <xf numFmtId="0" fontId="5" fillId="0" borderId="0" xfId="16" applyFont="1"/>
    <xf numFmtId="164" fontId="5" fillId="0" borderId="6" xfId="17" applyNumberFormat="1" applyFont="1" applyBorder="1" applyAlignment="1">
      <alignment horizontal="center"/>
    </xf>
    <xf numFmtId="0" fontId="5" fillId="0" borderId="6" xfId="17" applyFont="1" applyBorder="1" applyAlignment="1">
      <alignment horizontal="center"/>
    </xf>
    <xf numFmtId="0" fontId="5" fillId="0" borderId="6" xfId="17" applyFont="1" applyBorder="1"/>
    <xf numFmtId="165" fontId="5" fillId="0" borderId="6" xfId="17" applyNumberFormat="1" applyFont="1" applyBorder="1" applyAlignment="1">
      <alignment horizontal="center"/>
    </xf>
    <xf numFmtId="165" fontId="5" fillId="2" borderId="6" xfId="17" applyNumberFormat="1" applyFont="1" applyFill="1" applyBorder="1" applyAlignment="1">
      <alignment horizontal="center"/>
    </xf>
    <xf numFmtId="165" fontId="5" fillId="0" borderId="0" xfId="17" applyNumberFormat="1" applyFont="1" applyBorder="1" applyAlignment="1"/>
    <xf numFmtId="164" fontId="5" fillId="0" borderId="0" xfId="17" applyNumberFormat="1" applyFont="1" applyAlignment="1"/>
    <xf numFmtId="0" fontId="5" fillId="0" borderId="0" xfId="17" applyFont="1"/>
    <xf numFmtId="164" fontId="5" fillId="0" borderId="6" xfId="14" applyNumberFormat="1" applyFont="1" applyBorder="1" applyAlignment="1">
      <alignment horizontal="center"/>
    </xf>
    <xf numFmtId="0" fontId="5" fillId="3" borderId="6" xfId="14" applyFont="1" applyFill="1" applyBorder="1"/>
    <xf numFmtId="165" fontId="5" fillId="0" borderId="6" xfId="14" applyNumberFormat="1" applyFont="1" applyBorder="1" applyAlignment="1">
      <alignment horizontal="center"/>
    </xf>
    <xf numFmtId="165" fontId="5" fillId="2" borderId="6" xfId="14" applyNumberFormat="1" applyFont="1" applyFill="1" applyBorder="1" applyAlignment="1">
      <alignment horizontal="center"/>
    </xf>
    <xf numFmtId="165" fontId="5" fillId="0" borderId="0" xfId="14" applyNumberFormat="1" applyFont="1" applyBorder="1" applyAlignment="1"/>
    <xf numFmtId="164" fontId="5" fillId="0" borderId="0" xfId="14" applyNumberFormat="1" applyFont="1" applyAlignment="1"/>
    <xf numFmtId="164" fontId="5" fillId="0" borderId="6" xfId="18" applyNumberFormat="1" applyFont="1" applyBorder="1" applyAlignment="1">
      <alignment horizontal="center"/>
    </xf>
    <xf numFmtId="0" fontId="5" fillId="3" borderId="6" xfId="18" applyFont="1" applyFill="1" applyBorder="1"/>
    <xf numFmtId="0" fontId="5" fillId="0" borderId="6" xfId="18" applyFont="1" applyBorder="1" applyAlignment="1">
      <alignment horizontal="center"/>
    </xf>
    <xf numFmtId="165" fontId="5" fillId="0" borderId="6" xfId="18" applyNumberFormat="1" applyFont="1" applyBorder="1" applyAlignment="1">
      <alignment horizontal="center"/>
    </xf>
    <xf numFmtId="165" fontId="5" fillId="2" borderId="6" xfId="18" applyNumberFormat="1" applyFont="1" applyFill="1" applyBorder="1" applyAlignment="1">
      <alignment horizontal="center"/>
    </xf>
    <xf numFmtId="165" fontId="5" fillId="0" borderId="0" xfId="18" applyNumberFormat="1" applyFont="1" applyBorder="1" applyAlignment="1"/>
    <xf numFmtId="164" fontId="5" fillId="0" borderId="0" xfId="18" applyNumberFormat="1" applyFont="1" applyAlignment="1"/>
    <xf numFmtId="0" fontId="5" fillId="0" borderId="0" xfId="18" applyFont="1"/>
    <xf numFmtId="0" fontId="5" fillId="0" borderId="6" xfId="14" applyFont="1" applyBorder="1" applyAlignment="1">
      <alignment horizontal="left"/>
    </xf>
    <xf numFmtId="0" fontId="5" fillId="0" borderId="10" xfId="14" applyFont="1" applyBorder="1" applyAlignment="1">
      <alignment horizontal="left"/>
    </xf>
    <xf numFmtId="164" fontId="6" fillId="0" borderId="6" xfId="14" applyNumberFormat="1" applyFont="1" applyBorder="1"/>
    <xf numFmtId="0" fontId="6" fillId="0" borderId="6" xfId="14" applyFont="1" applyBorder="1" applyAlignment="1">
      <alignment horizontal="center"/>
    </xf>
    <xf numFmtId="0" fontId="6" fillId="0" borderId="6" xfId="14" applyFont="1" applyBorder="1" applyAlignment="1">
      <alignment horizontal="left"/>
    </xf>
    <xf numFmtId="164" fontId="5" fillId="0" borderId="6" xfId="14" applyNumberFormat="1" applyFont="1" applyBorder="1"/>
    <xf numFmtId="165" fontId="5" fillId="0" borderId="0" xfId="14" applyNumberFormat="1" applyFont="1" applyAlignment="1"/>
    <xf numFmtId="0" fontId="6" fillId="0" borderId="0" xfId="14" applyFont="1" applyAlignment="1"/>
    <xf numFmtId="0" fontId="15" fillId="0" borderId="0" xfId="8"/>
    <xf numFmtId="0" fontId="14" fillId="0" borderId="0" xfId="196"/>
    <xf numFmtId="0" fontId="1" fillId="0" borderId="0" xfId="196" applyFont="1" applyAlignment="1"/>
    <xf numFmtId="164" fontId="14" fillId="0" borderId="0" xfId="196" applyNumberFormat="1"/>
    <xf numFmtId="166" fontId="5" fillId="0" borderId="0" xfId="196" applyNumberFormat="1" applyFont="1"/>
    <xf numFmtId="165" fontId="5" fillId="0" borderId="0" xfId="196" applyNumberFormat="1" applyFont="1"/>
    <xf numFmtId="164" fontId="4" fillId="0" borderId="0" xfId="196" applyNumberFormat="1" applyFont="1" applyBorder="1" applyAlignment="1">
      <alignment vertical="center"/>
    </xf>
    <xf numFmtId="164" fontId="7" fillId="0" borderId="0" xfId="196" applyNumberFormat="1" applyFont="1" applyBorder="1" applyAlignment="1"/>
    <xf numFmtId="0" fontId="5" fillId="0" borderId="6" xfId="196" applyFont="1" applyBorder="1" applyAlignment="1">
      <alignment horizontal="center"/>
    </xf>
    <xf numFmtId="0" fontId="5" fillId="0" borderId="6" xfId="196" applyFont="1" applyBorder="1"/>
    <xf numFmtId="165" fontId="5" fillId="0" borderId="6" xfId="196" applyNumberFormat="1" applyFont="1" applyBorder="1"/>
    <xf numFmtId="166" fontId="5" fillId="0" borderId="6" xfId="196" applyNumberFormat="1" applyFont="1" applyBorder="1"/>
    <xf numFmtId="0" fontId="5" fillId="0" borderId="9" xfId="196" applyFont="1" applyBorder="1" applyAlignment="1">
      <alignment horizontal="center"/>
    </xf>
    <xf numFmtId="166" fontId="5" fillId="0" borderId="0" xfId="196" applyNumberFormat="1" applyFont="1" applyAlignment="1">
      <alignment horizontal="left"/>
    </xf>
    <xf numFmtId="0" fontId="5" fillId="0" borderId="0" xfId="196" applyFont="1" applyBorder="1" applyAlignment="1">
      <alignment horizontal="left"/>
    </xf>
    <xf numFmtId="0" fontId="7" fillId="0" borderId="6" xfId="196" applyFont="1" applyBorder="1"/>
    <xf numFmtId="0" fontId="8" fillId="0" borderId="6" xfId="196" applyFont="1" applyBorder="1"/>
    <xf numFmtId="165" fontId="5" fillId="0" borderId="0" xfId="196" applyNumberFormat="1" applyFont="1" applyBorder="1"/>
    <xf numFmtId="164" fontId="14" fillId="0" borderId="0" xfId="196" applyNumberFormat="1" applyBorder="1"/>
    <xf numFmtId="0" fontId="6" fillId="0" borderId="9" xfId="196" applyFont="1" applyBorder="1" applyAlignment="1">
      <alignment horizontal="center"/>
    </xf>
    <xf numFmtId="0" fontId="5" fillId="0" borderId="0" xfId="196" applyFont="1"/>
    <xf numFmtId="0" fontId="9" fillId="0" borderId="0" xfId="196" applyFont="1"/>
    <xf numFmtId="164" fontId="10" fillId="0" borderId="6" xfId="196" applyNumberFormat="1" applyFont="1" applyBorder="1" applyAlignment="1">
      <alignment horizontal="center" vertical="justify"/>
    </xf>
    <xf numFmtId="0" fontId="10" fillId="0" borderId="6" xfId="196" applyFont="1" applyBorder="1" applyAlignment="1">
      <alignment horizontal="center" vertical="justify"/>
    </xf>
    <xf numFmtId="165" fontId="10" fillId="0" borderId="6" xfId="196" applyNumberFormat="1" applyFont="1" applyBorder="1" applyAlignment="1">
      <alignment horizontal="center" vertical="justify"/>
    </xf>
    <xf numFmtId="164" fontId="6" fillId="0" borderId="6" xfId="1308" applyNumberFormat="1" applyFont="1" applyBorder="1" applyAlignment="1">
      <alignment horizontal="center"/>
    </xf>
    <xf numFmtId="0" fontId="6" fillId="0" borderId="6" xfId="1308" applyFont="1" applyBorder="1" applyAlignment="1">
      <alignment horizontal="center" vertical="justify"/>
    </xf>
    <xf numFmtId="14" fontId="9" fillId="0" borderId="6" xfId="1308" applyNumberFormat="1" applyFont="1" applyBorder="1" applyAlignment="1">
      <alignment horizontal="center" vertical="justify"/>
    </xf>
    <xf numFmtId="0" fontId="5" fillId="0" borderId="6" xfId="1308" applyFont="1" applyBorder="1" applyAlignment="1">
      <alignment horizontal="center" vertical="justify"/>
    </xf>
    <xf numFmtId="165" fontId="5" fillId="0" borderId="6" xfId="1308" applyNumberFormat="1" applyFont="1" applyBorder="1" applyAlignment="1">
      <alignment horizontal="center" vertical="justify"/>
    </xf>
    <xf numFmtId="0" fontId="5" fillId="0" borderId="0" xfId="1308" applyFont="1" applyAlignment="1"/>
    <xf numFmtId="0" fontId="16" fillId="0" borderId="0" xfId="1308" applyFont="1"/>
    <xf numFmtId="164" fontId="6" fillId="0" borderId="6" xfId="421" applyNumberFormat="1" applyFont="1" applyBorder="1" applyAlignment="1">
      <alignment horizontal="center"/>
    </xf>
    <xf numFmtId="0" fontId="6" fillId="0" borderId="6" xfId="421" applyFont="1" applyBorder="1"/>
    <xf numFmtId="0" fontId="9" fillId="0" borderId="6" xfId="421" applyFont="1" applyBorder="1" applyAlignment="1">
      <alignment horizontal="center"/>
    </xf>
    <xf numFmtId="0" fontId="5" fillId="0" borderId="6" xfId="421" applyFont="1" applyBorder="1" applyAlignment="1">
      <alignment horizontal="center"/>
    </xf>
    <xf numFmtId="165" fontId="5" fillId="0" borderId="6" xfId="421" applyNumberFormat="1" applyFont="1" applyBorder="1" applyAlignment="1">
      <alignment horizontal="center"/>
    </xf>
    <xf numFmtId="165" fontId="5" fillId="0" borderId="6" xfId="421" applyNumberFormat="1" applyFont="1" applyBorder="1"/>
    <xf numFmtId="165" fontId="5" fillId="0" borderId="0" xfId="421" applyNumberFormat="1" applyFont="1" applyBorder="1" applyAlignment="1"/>
    <xf numFmtId="164" fontId="5" fillId="0" borderId="0" xfId="421" applyNumberFormat="1" applyFont="1" applyAlignment="1"/>
    <xf numFmtId="0" fontId="5" fillId="0" borderId="0" xfId="421" applyFont="1"/>
    <xf numFmtId="164" fontId="5" fillId="0" borderId="6" xfId="196" applyNumberFormat="1" applyFont="1" applyBorder="1" applyAlignment="1">
      <alignment horizontal="center"/>
    </xf>
    <xf numFmtId="0" fontId="6" fillId="0" borderId="6" xfId="196" applyFont="1" applyBorder="1" applyAlignment="1">
      <alignment horizontal="center"/>
    </xf>
    <xf numFmtId="0" fontId="6" fillId="0" borderId="6" xfId="196" applyFont="1" applyBorder="1"/>
    <xf numFmtId="164" fontId="5" fillId="0" borderId="6" xfId="196" applyNumberFormat="1" applyFont="1" applyBorder="1"/>
    <xf numFmtId="165" fontId="5" fillId="0" borderId="6" xfId="196" applyNumberFormat="1" applyFont="1" applyBorder="1" applyAlignment="1">
      <alignment horizontal="center"/>
    </xf>
    <xf numFmtId="165" fontId="5" fillId="0" borderId="0" xfId="196" applyNumberFormat="1" applyFont="1" applyBorder="1" applyAlignment="1"/>
    <xf numFmtId="164" fontId="5" fillId="0" borderId="0" xfId="196" applyNumberFormat="1" applyFont="1" applyAlignment="1"/>
    <xf numFmtId="165" fontId="5" fillId="2" borderId="6" xfId="196" applyNumberFormat="1" applyFont="1" applyFill="1" applyBorder="1" applyAlignment="1">
      <alignment horizontal="center"/>
    </xf>
    <xf numFmtId="164" fontId="6" fillId="0" borderId="6" xfId="196" applyNumberFormat="1" applyFont="1" applyBorder="1" applyAlignment="1">
      <alignment horizontal="center"/>
    </xf>
    <xf numFmtId="164" fontId="6" fillId="0" borderId="6" xfId="196" applyNumberFormat="1" applyFont="1" applyBorder="1"/>
    <xf numFmtId="0" fontId="6" fillId="0" borderId="6" xfId="196" applyFont="1" applyBorder="1" applyAlignment="1">
      <alignment horizontal="left"/>
    </xf>
    <xf numFmtId="0" fontId="5" fillId="3" borderId="6" xfId="196" applyFont="1" applyFill="1" applyBorder="1"/>
    <xf numFmtId="164" fontId="5" fillId="0" borderId="0" xfId="196" applyNumberFormat="1" applyFont="1" applyBorder="1" applyAlignment="1"/>
    <xf numFmtId="165" fontId="5" fillId="0" borderId="0" xfId="196" applyNumberFormat="1" applyFont="1" applyAlignment="1"/>
    <xf numFmtId="0" fontId="5" fillId="0" borderId="0" xfId="196" applyFont="1" applyAlignment="1"/>
    <xf numFmtId="0" fontId="6" fillId="0" borderId="0" xfId="196" applyFont="1" applyAlignment="1"/>
    <xf numFmtId="0" fontId="16" fillId="0" borderId="0" xfId="1289" applyFont="1"/>
    <xf numFmtId="0" fontId="5" fillId="0" borderId="0" xfId="1289" applyFont="1" applyAlignment="1"/>
    <xf numFmtId="164" fontId="16" fillId="0" borderId="0" xfId="1289" applyNumberFormat="1" applyFont="1"/>
    <xf numFmtId="166" fontId="5" fillId="0" borderId="0" xfId="1289" applyNumberFormat="1" applyFont="1"/>
    <xf numFmtId="165" fontId="5" fillId="0" borderId="0" xfId="1289" applyNumberFormat="1" applyFont="1"/>
    <xf numFmtId="164" fontId="5" fillId="0" borderId="0" xfId="1289" applyNumberFormat="1" applyFont="1" applyBorder="1" applyAlignment="1">
      <alignment vertical="center"/>
    </xf>
    <xf numFmtId="164" fontId="5" fillId="0" borderId="0" xfId="1289" applyNumberFormat="1" applyFont="1" applyBorder="1" applyAlignment="1"/>
    <xf numFmtId="0" fontId="5" fillId="0" borderId="6" xfId="1289" applyFont="1" applyBorder="1" applyAlignment="1">
      <alignment horizontal="center"/>
    </xf>
    <xf numFmtId="0" fontId="5" fillId="0" borderId="6" xfId="1289" applyFont="1" applyBorder="1"/>
    <xf numFmtId="165" fontId="5" fillId="0" borderId="6" xfId="1289" applyNumberFormat="1" applyFont="1" applyBorder="1"/>
    <xf numFmtId="166" fontId="5" fillId="0" borderId="6" xfId="1289" applyNumberFormat="1" applyFont="1" applyBorder="1"/>
    <xf numFmtId="0" fontId="5" fillId="0" borderId="9" xfId="1289" applyFont="1" applyBorder="1" applyAlignment="1">
      <alignment horizontal="center"/>
    </xf>
    <xf numFmtId="166" fontId="5" fillId="0" borderId="0" xfId="1289" applyNumberFormat="1" applyFont="1" applyAlignment="1">
      <alignment horizontal="left"/>
    </xf>
    <xf numFmtId="0" fontId="5" fillId="0" borderId="0" xfId="1289" applyFont="1" applyBorder="1" applyAlignment="1">
      <alignment horizontal="left"/>
    </xf>
    <xf numFmtId="0" fontId="6" fillId="0" borderId="6" xfId="1289" applyFont="1" applyBorder="1"/>
    <xf numFmtId="165" fontId="5" fillId="0" borderId="0" xfId="1289" applyNumberFormat="1" applyFont="1" applyBorder="1"/>
    <xf numFmtId="164" fontId="16" fillId="0" borderId="0" xfId="1289" applyNumberFormat="1" applyFont="1" applyBorder="1"/>
    <xf numFmtId="0" fontId="6" fillId="0" borderId="9" xfId="1289" applyFont="1" applyBorder="1" applyAlignment="1">
      <alignment horizontal="center"/>
    </xf>
    <xf numFmtId="0" fontId="5" fillId="0" borderId="0" xfId="1289" applyFont="1"/>
    <xf numFmtId="0" fontId="9" fillId="0" borderId="0" xfId="1289" applyFont="1"/>
    <xf numFmtId="164" fontId="5" fillId="0" borderId="6" xfId="1289" applyNumberFormat="1" applyFont="1" applyBorder="1" applyAlignment="1">
      <alignment horizontal="center" vertical="justify"/>
    </xf>
    <xf numFmtId="0" fontId="5" fillId="0" borderId="6" xfId="1289" applyFont="1" applyBorder="1" applyAlignment="1">
      <alignment horizontal="center" vertical="justify"/>
    </xf>
    <xf numFmtId="165" fontId="5" fillId="0" borderId="6" xfId="1289" applyNumberFormat="1" applyFont="1" applyBorder="1" applyAlignment="1">
      <alignment horizontal="center" vertical="justify"/>
    </xf>
    <xf numFmtId="164" fontId="6" fillId="0" borderId="6" xfId="1289" applyNumberFormat="1" applyFont="1" applyBorder="1" applyAlignment="1">
      <alignment horizontal="center"/>
    </xf>
    <xf numFmtId="0" fontId="6" fillId="0" borderId="6" xfId="1289" applyFont="1" applyBorder="1" applyAlignment="1">
      <alignment horizontal="center" vertical="justify"/>
    </xf>
    <xf numFmtId="14" fontId="9" fillId="0" borderId="6" xfId="1289" applyNumberFormat="1" applyFont="1" applyBorder="1" applyAlignment="1">
      <alignment horizontal="center" vertical="justify"/>
    </xf>
    <xf numFmtId="165" fontId="5" fillId="0" borderId="6" xfId="1289" applyNumberFormat="1" applyFont="1" applyBorder="1" applyAlignment="1">
      <alignment horizontal="center"/>
    </xf>
    <xf numFmtId="165" fontId="5" fillId="2" borderId="6" xfId="1289" applyNumberFormat="1" applyFont="1" applyFill="1" applyBorder="1" applyAlignment="1">
      <alignment horizontal="center"/>
    </xf>
    <xf numFmtId="165" fontId="5" fillId="0" borderId="0" xfId="1289" applyNumberFormat="1" applyFont="1" applyBorder="1" applyAlignment="1"/>
    <xf numFmtId="164" fontId="5" fillId="0" borderId="0" xfId="1289" applyNumberFormat="1" applyFont="1" applyAlignment="1"/>
    <xf numFmtId="164" fontId="5" fillId="0" borderId="6" xfId="1289" applyNumberFormat="1" applyFont="1" applyBorder="1" applyAlignment="1">
      <alignment horizontal="center"/>
    </xf>
    <xf numFmtId="0" fontId="6" fillId="0" borderId="6" xfId="1289" applyFont="1" applyBorder="1" applyAlignment="1">
      <alignment horizontal="center"/>
    </xf>
    <xf numFmtId="164" fontId="5" fillId="0" borderId="6" xfId="1289" applyNumberFormat="1" applyFont="1" applyBorder="1"/>
    <xf numFmtId="164" fontId="5" fillId="0" borderId="6" xfId="1078" applyNumberFormat="1" applyFont="1" applyBorder="1" applyAlignment="1">
      <alignment horizontal="center"/>
    </xf>
    <xf numFmtId="0" fontId="5" fillId="0" borderId="6" xfId="1078" applyFont="1" applyBorder="1" applyAlignment="1">
      <alignment horizontal="center"/>
    </xf>
    <xf numFmtId="0" fontId="5" fillId="0" borderId="6" xfId="1078" applyFont="1" applyBorder="1"/>
    <xf numFmtId="165" fontId="5" fillId="0" borderId="6" xfId="1078" applyNumberFormat="1" applyFont="1" applyBorder="1" applyAlignment="1">
      <alignment horizontal="center"/>
    </xf>
    <xf numFmtId="165" fontId="5" fillId="2" borderId="6" xfId="1078" applyNumberFormat="1" applyFont="1" applyFill="1" applyBorder="1" applyAlignment="1">
      <alignment horizontal="center"/>
    </xf>
    <xf numFmtId="165" fontId="5" fillId="0" borderId="0" xfId="1078" applyNumberFormat="1" applyFont="1" applyBorder="1" applyAlignment="1"/>
    <xf numFmtId="164" fontId="5" fillId="0" borderId="0" xfId="1078" applyNumberFormat="1" applyFont="1" applyAlignment="1"/>
    <xf numFmtId="0" fontId="5" fillId="0" borderId="0" xfId="1078" applyFont="1"/>
    <xf numFmtId="164" fontId="5" fillId="0" borderId="6" xfId="985" applyNumberFormat="1" applyFont="1" applyBorder="1" applyAlignment="1">
      <alignment horizontal="center"/>
    </xf>
    <xf numFmtId="0" fontId="5" fillId="0" borderId="6" xfId="985" applyFont="1" applyBorder="1"/>
    <xf numFmtId="0" fontId="5" fillId="0" borderId="6" xfId="985" applyFont="1" applyBorder="1" applyAlignment="1">
      <alignment horizontal="center"/>
    </xf>
    <xf numFmtId="165" fontId="5" fillId="0" borderId="6" xfId="985" applyNumberFormat="1" applyFont="1" applyBorder="1" applyAlignment="1">
      <alignment horizontal="center"/>
    </xf>
    <xf numFmtId="165" fontId="5" fillId="2" borderId="6" xfId="985" applyNumberFormat="1" applyFont="1" applyFill="1" applyBorder="1" applyAlignment="1">
      <alignment horizontal="center"/>
    </xf>
    <xf numFmtId="165" fontId="5" fillId="0" borderId="0" xfId="985" applyNumberFormat="1" applyFont="1" applyBorder="1" applyAlignment="1"/>
    <xf numFmtId="164" fontId="5" fillId="0" borderId="0" xfId="985" applyNumberFormat="1" applyFont="1" applyAlignment="1"/>
    <xf numFmtId="0" fontId="5" fillId="0" borderId="0" xfId="985" applyFont="1"/>
    <xf numFmtId="164" fontId="5" fillId="0" borderId="6" xfId="1153" applyNumberFormat="1" applyFont="1" applyBorder="1" applyAlignment="1">
      <alignment horizontal="center"/>
    </xf>
    <xf numFmtId="0" fontId="5" fillId="0" borderId="6" xfId="1153" applyFont="1" applyBorder="1"/>
    <xf numFmtId="0" fontId="5" fillId="0" borderId="6" xfId="1153" applyFont="1" applyBorder="1" applyAlignment="1">
      <alignment horizontal="center"/>
    </xf>
    <xf numFmtId="165" fontId="5" fillId="0" borderId="6" xfId="1153" applyNumberFormat="1" applyFont="1" applyBorder="1" applyAlignment="1">
      <alignment horizontal="center"/>
    </xf>
    <xf numFmtId="165" fontId="5" fillId="2" borderId="6" xfId="1153" applyNumberFormat="1" applyFont="1" applyFill="1" applyBorder="1" applyAlignment="1">
      <alignment horizontal="center"/>
    </xf>
    <xf numFmtId="165" fontId="5" fillId="0" borderId="0" xfId="1153" applyNumberFormat="1" applyFont="1" applyBorder="1" applyAlignment="1"/>
    <xf numFmtId="164" fontId="5" fillId="0" borderId="0" xfId="1153" applyNumberFormat="1" applyFont="1" applyAlignment="1"/>
    <xf numFmtId="0" fontId="5" fillId="0" borderId="0" xfId="1153" applyFont="1"/>
    <xf numFmtId="164" fontId="5" fillId="0" borderId="6" xfId="1517" applyNumberFormat="1" applyFont="1" applyBorder="1" applyAlignment="1">
      <alignment horizontal="center"/>
    </xf>
    <xf numFmtId="0" fontId="5" fillId="3" borderId="6" xfId="1517" applyFont="1" applyFill="1" applyBorder="1"/>
    <xf numFmtId="0" fontId="5" fillId="0" borderId="6" xfId="1517" applyFont="1" applyBorder="1" applyAlignment="1">
      <alignment horizontal="center"/>
    </xf>
    <xf numFmtId="165" fontId="5" fillId="0" borderId="6" xfId="1517" applyNumberFormat="1" applyFont="1" applyBorder="1" applyAlignment="1">
      <alignment horizontal="center"/>
    </xf>
    <xf numFmtId="165" fontId="5" fillId="2" borderId="6" xfId="1517" applyNumberFormat="1" applyFont="1" applyFill="1" applyBorder="1" applyAlignment="1">
      <alignment horizontal="center"/>
    </xf>
    <xf numFmtId="165" fontId="5" fillId="0" borderId="0" xfId="1517" applyNumberFormat="1" applyFont="1" applyBorder="1" applyAlignment="1"/>
    <xf numFmtId="164" fontId="5" fillId="0" borderId="0" xfId="1517" applyNumberFormat="1" applyFont="1" applyAlignment="1"/>
    <xf numFmtId="0" fontId="5" fillId="0" borderId="0" xfId="1517" applyFont="1"/>
    <xf numFmtId="0" fontId="5" fillId="0" borderId="10" xfId="1289" applyFont="1" applyBorder="1"/>
    <xf numFmtId="164" fontId="6" fillId="0" borderId="6" xfId="1289" applyNumberFormat="1" applyFont="1" applyBorder="1"/>
    <xf numFmtId="0" fontId="6" fillId="0" borderId="6" xfId="1289" applyFont="1" applyBorder="1" applyAlignment="1">
      <alignment horizontal="left"/>
    </xf>
    <xf numFmtId="0" fontId="5" fillId="3" borderId="6" xfId="1289" applyFont="1" applyFill="1" applyBorder="1"/>
    <xf numFmtId="164" fontId="6" fillId="0" borderId="6" xfId="1440" applyNumberFormat="1" applyFont="1" applyBorder="1" applyAlignment="1">
      <alignment horizontal="center"/>
    </xf>
    <xf numFmtId="0" fontId="6" fillId="0" borderId="6" xfId="1440" applyFont="1" applyBorder="1"/>
    <xf numFmtId="0" fontId="5" fillId="0" borderId="6" xfId="1440" applyFont="1" applyBorder="1"/>
    <xf numFmtId="0" fontId="5" fillId="0" borderId="6" xfId="1440" applyFont="1" applyBorder="1" applyAlignment="1">
      <alignment horizontal="center"/>
    </xf>
    <xf numFmtId="165" fontId="5" fillId="0" borderId="6" xfId="1440" applyNumberFormat="1" applyFont="1" applyBorder="1" applyAlignment="1">
      <alignment horizontal="center"/>
    </xf>
    <xf numFmtId="165" fontId="5" fillId="0" borderId="6" xfId="1440" applyNumberFormat="1" applyFont="1" applyBorder="1"/>
    <xf numFmtId="165" fontId="5" fillId="0" borderId="0" xfId="1440" applyNumberFormat="1" applyFont="1" applyBorder="1" applyAlignment="1"/>
    <xf numFmtId="164" fontId="5" fillId="0" borderId="0" xfId="1440" applyNumberFormat="1" applyFont="1" applyAlignment="1"/>
    <xf numFmtId="0" fontId="5" fillId="0" borderId="0" xfId="1440" applyFont="1"/>
    <xf numFmtId="164" fontId="6" fillId="0" borderId="6" xfId="1440" applyNumberFormat="1" applyFont="1" applyBorder="1"/>
    <xf numFmtId="0" fontId="6" fillId="0" borderId="6" xfId="1440" applyFont="1" applyBorder="1" applyAlignment="1">
      <alignment horizontal="center"/>
    </xf>
    <xf numFmtId="0" fontId="6" fillId="0" borderId="6" xfId="1440" applyFont="1" applyBorder="1" applyAlignment="1">
      <alignment horizontal="left"/>
    </xf>
    <xf numFmtId="164" fontId="5" fillId="0" borderId="6" xfId="1440" applyNumberFormat="1" applyFont="1" applyBorder="1"/>
    <xf numFmtId="164" fontId="5" fillId="0" borderId="6" xfId="1440" applyNumberFormat="1" applyFont="1" applyBorder="1" applyAlignment="1">
      <alignment horizontal="center"/>
    </xf>
    <xf numFmtId="0" fontId="5" fillId="3" borderId="6" xfId="1440" applyFont="1" applyFill="1" applyBorder="1"/>
    <xf numFmtId="165" fontId="5" fillId="2" borderId="6" xfId="1440" applyNumberFormat="1" applyFont="1" applyFill="1" applyBorder="1" applyAlignment="1">
      <alignment horizontal="center"/>
    </xf>
    <xf numFmtId="165" fontId="5" fillId="0" borderId="0" xfId="1289" applyNumberFormat="1" applyFont="1" applyAlignment="1"/>
    <xf numFmtId="0" fontId="6" fillId="0" borderId="0" xfId="1289" applyFont="1" applyAlignment="1"/>
    <xf numFmtId="0" fontId="15" fillId="0" borderId="0" xfId="522"/>
    <xf numFmtId="164" fontId="6" fillId="0" borderId="6" xfId="8" applyNumberFormat="1" applyFont="1" applyBorder="1" applyAlignment="1">
      <alignment horizontal="center"/>
    </xf>
    <xf numFmtId="0" fontId="5" fillId="0" borderId="6" xfId="8" applyFont="1" applyBorder="1"/>
    <xf numFmtId="0" fontId="9" fillId="0" borderId="10" xfId="8" applyFont="1" applyFill="1" applyBorder="1" applyAlignment="1">
      <alignment horizontal="center"/>
    </xf>
    <xf numFmtId="0" fontId="5" fillId="0" borderId="9" xfId="8" applyFont="1" applyBorder="1" applyAlignment="1">
      <alignment horizontal="center"/>
    </xf>
    <xf numFmtId="165" fontId="5" fillId="0" borderId="6" xfId="8" applyNumberFormat="1" applyFont="1" applyBorder="1" applyAlignment="1">
      <alignment horizontal="center"/>
    </xf>
    <xf numFmtId="165" fontId="5" fillId="0" borderId="0" xfId="8" applyNumberFormat="1" applyFont="1" applyBorder="1" applyAlignment="1"/>
    <xf numFmtId="164" fontId="5" fillId="0" borderId="0" xfId="8" applyNumberFormat="1" applyFont="1" applyAlignment="1"/>
    <xf numFmtId="0" fontId="5" fillId="0" borderId="0" xfId="8" applyFont="1"/>
    <xf numFmtId="164" fontId="5" fillId="0" borderId="6" xfId="794" applyNumberFormat="1" applyFont="1" applyBorder="1" applyAlignment="1">
      <alignment horizontal="center"/>
    </xf>
    <xf numFmtId="0" fontId="6" fillId="0" borderId="6" xfId="794" applyFont="1" applyBorder="1" applyAlignment="1">
      <alignment horizontal="center"/>
    </xf>
    <xf numFmtId="0" fontId="6" fillId="0" borderId="6" xfId="794" applyFont="1" applyBorder="1"/>
    <xf numFmtId="0" fontId="5" fillId="0" borderId="6" xfId="794" applyFont="1" applyBorder="1"/>
    <xf numFmtId="165" fontId="5" fillId="0" borderId="6" xfId="794" applyNumberFormat="1" applyFont="1" applyBorder="1"/>
    <xf numFmtId="164" fontId="5" fillId="0" borderId="6" xfId="794" applyNumberFormat="1" applyFont="1" applyBorder="1"/>
    <xf numFmtId="165" fontId="5" fillId="0" borderId="6" xfId="794" applyNumberFormat="1" applyFont="1" applyBorder="1" applyAlignment="1">
      <alignment horizontal="center"/>
    </xf>
    <xf numFmtId="165" fontId="5" fillId="0" borderId="0" xfId="794" applyNumberFormat="1" applyFont="1" applyBorder="1" applyAlignment="1"/>
    <xf numFmtId="164" fontId="5" fillId="0" borderId="0" xfId="794" applyNumberFormat="1" applyFont="1" applyAlignment="1"/>
    <xf numFmtId="0" fontId="5" fillId="0" borderId="0" xfId="794" applyFont="1"/>
    <xf numFmtId="0" fontId="5" fillId="0" borderId="6" xfId="794" applyFont="1" applyBorder="1" applyAlignment="1">
      <alignment horizontal="center"/>
    </xf>
    <xf numFmtId="165" fontId="5" fillId="2" borderId="6" xfId="794" applyNumberFormat="1" applyFont="1" applyFill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0" fontId="5" fillId="3" borderId="6" xfId="8" applyFont="1" applyFill="1" applyBorder="1"/>
    <xf numFmtId="0" fontId="5" fillId="0" borderId="6" xfId="8" applyFont="1" applyBorder="1" applyAlignment="1">
      <alignment horizontal="center"/>
    </xf>
    <xf numFmtId="165" fontId="5" fillId="2" borderId="6" xfId="8" applyNumberFormat="1" applyFont="1" applyFill="1" applyBorder="1" applyAlignment="1">
      <alignment horizontal="center"/>
    </xf>
    <xf numFmtId="164" fontId="6" fillId="0" borderId="6" xfId="794" applyNumberFormat="1" applyFont="1" applyBorder="1" applyAlignment="1">
      <alignment horizontal="center"/>
    </xf>
    <xf numFmtId="164" fontId="6" fillId="0" borderId="6" xfId="8" applyNumberFormat="1" applyFont="1" applyBorder="1"/>
    <xf numFmtId="0" fontId="6" fillId="0" borderId="6" xfId="8" applyFont="1" applyBorder="1" applyAlignment="1">
      <alignment horizontal="center"/>
    </xf>
    <xf numFmtId="0" fontId="6" fillId="0" borderId="6" xfId="8" applyFont="1" applyBorder="1" applyAlignment="1">
      <alignment horizontal="left"/>
    </xf>
    <xf numFmtId="165" fontId="5" fillId="0" borderId="6" xfId="8" applyNumberFormat="1" applyFont="1" applyBorder="1"/>
    <xf numFmtId="164" fontId="5" fillId="0" borderId="6" xfId="8" applyNumberFormat="1" applyFont="1" applyBorder="1"/>
    <xf numFmtId="0" fontId="6" fillId="0" borderId="6" xfId="8" applyFont="1" applyBorder="1"/>
    <xf numFmtId="164" fontId="6" fillId="0" borderId="6" xfId="478" applyNumberFormat="1" applyFont="1" applyBorder="1" applyAlignment="1">
      <alignment horizontal="center"/>
    </xf>
    <xf numFmtId="0" fontId="6" fillId="0" borderId="6" xfId="478" applyFont="1" applyBorder="1"/>
    <xf numFmtId="0" fontId="5" fillId="0" borderId="6" xfId="478" applyFont="1" applyBorder="1"/>
    <xf numFmtId="0" fontId="5" fillId="0" borderId="6" xfId="478" applyFont="1" applyBorder="1" applyAlignment="1">
      <alignment horizontal="center"/>
    </xf>
    <xf numFmtId="165" fontId="5" fillId="0" borderId="6" xfId="478" applyNumberFormat="1" applyFont="1" applyBorder="1" applyAlignment="1">
      <alignment horizontal="center"/>
    </xf>
    <xf numFmtId="165" fontId="5" fillId="0" borderId="6" xfId="478" applyNumberFormat="1" applyFont="1" applyBorder="1"/>
    <xf numFmtId="165" fontId="5" fillId="0" borderId="0" xfId="478" applyNumberFormat="1" applyFont="1" applyBorder="1" applyAlignment="1"/>
    <xf numFmtId="164" fontId="5" fillId="0" borderId="0" xfId="478" applyNumberFormat="1" applyFont="1" applyAlignment="1"/>
    <xf numFmtId="0" fontId="5" fillId="0" borderId="0" xfId="478" applyFont="1"/>
    <xf numFmtId="164" fontId="6" fillId="0" borderId="6" xfId="68" applyNumberFormat="1" applyFont="1" applyBorder="1"/>
    <xf numFmtId="0" fontId="6" fillId="0" borderId="6" xfId="68" applyFont="1" applyBorder="1" applyAlignment="1">
      <alignment horizontal="center"/>
    </xf>
    <xf numFmtId="0" fontId="6" fillId="0" borderId="6" xfId="68" applyFont="1" applyBorder="1" applyAlignment="1">
      <alignment horizontal="left"/>
    </xf>
    <xf numFmtId="0" fontId="5" fillId="0" borderId="6" xfId="68" applyFont="1" applyBorder="1"/>
    <xf numFmtId="165" fontId="5" fillId="0" borderId="6" xfId="68" applyNumberFormat="1" applyFont="1" applyBorder="1"/>
    <xf numFmtId="164" fontId="5" fillId="0" borderId="6" xfId="68" applyNumberFormat="1" applyFont="1" applyBorder="1"/>
    <xf numFmtId="165" fontId="5" fillId="0" borderId="0" xfId="68" applyNumberFormat="1" applyFont="1" applyBorder="1" applyAlignment="1"/>
    <xf numFmtId="164" fontId="5" fillId="0" borderId="0" xfId="68" applyNumberFormat="1" applyFont="1" applyAlignment="1"/>
    <xf numFmtId="0" fontId="5" fillId="0" borderId="0" xfId="68" applyFont="1"/>
    <xf numFmtId="164" fontId="5" fillId="0" borderId="6" xfId="68" applyNumberFormat="1" applyFont="1" applyBorder="1" applyAlignment="1">
      <alignment horizontal="center"/>
    </xf>
    <xf numFmtId="0" fontId="5" fillId="0" borderId="6" xfId="68" applyFont="1" applyBorder="1" applyAlignment="1">
      <alignment horizontal="center"/>
    </xf>
    <xf numFmtId="0" fontId="5" fillId="3" borderId="6" xfId="68" applyFont="1" applyFill="1" applyBorder="1"/>
    <xf numFmtId="165" fontId="5" fillId="0" borderId="6" xfId="68" applyNumberFormat="1" applyFont="1" applyBorder="1" applyAlignment="1">
      <alignment horizontal="center"/>
    </xf>
    <xf numFmtId="165" fontId="5" fillId="2" borderId="6" xfId="68" applyNumberFormat="1" applyFont="1" applyFill="1" applyBorder="1" applyAlignment="1">
      <alignment horizontal="center"/>
    </xf>
    <xf numFmtId="164" fontId="6" fillId="0" borderId="6" xfId="68" applyNumberFormat="1" applyFont="1" applyBorder="1" applyAlignment="1">
      <alignment horizontal="center"/>
    </xf>
    <xf numFmtId="0" fontId="6" fillId="0" borderId="6" xfId="68" applyFont="1" applyBorder="1"/>
    <xf numFmtId="164" fontId="6" fillId="0" borderId="6" xfId="407" applyNumberFormat="1" applyFont="1" applyBorder="1" applyAlignment="1">
      <alignment horizontal="center"/>
    </xf>
    <xf numFmtId="0" fontId="6" fillId="0" borderId="6" xfId="407" applyFont="1" applyBorder="1"/>
    <xf numFmtId="0" fontId="9" fillId="0" borderId="6" xfId="407" applyFont="1" applyBorder="1" applyAlignment="1">
      <alignment horizontal="center"/>
    </xf>
    <xf numFmtId="0" fontId="5" fillId="0" borderId="6" xfId="407" applyFont="1" applyBorder="1" applyAlignment="1">
      <alignment horizontal="center"/>
    </xf>
    <xf numFmtId="165" fontId="5" fillId="0" borderId="6" xfId="407" applyNumberFormat="1" applyFont="1" applyBorder="1" applyAlignment="1">
      <alignment horizontal="center"/>
    </xf>
    <xf numFmtId="165" fontId="5" fillId="0" borderId="6" xfId="407" applyNumberFormat="1" applyFont="1" applyBorder="1"/>
    <xf numFmtId="165" fontId="5" fillId="0" borderId="0" xfId="407" applyNumberFormat="1" applyFont="1" applyBorder="1" applyAlignment="1"/>
    <xf numFmtId="164" fontId="5" fillId="0" borderId="0" xfId="407" applyNumberFormat="1" applyFont="1" applyAlignment="1"/>
    <xf numFmtId="0" fontId="5" fillId="0" borderId="0" xfId="407" applyFont="1"/>
    <xf numFmtId="164" fontId="5" fillId="0" borderId="6" xfId="1325" applyNumberFormat="1" applyFont="1" applyBorder="1" applyAlignment="1">
      <alignment horizontal="center"/>
    </xf>
    <xf numFmtId="0" fontId="6" fillId="0" borderId="6" xfId="1325" applyFont="1" applyBorder="1" applyAlignment="1">
      <alignment horizontal="center"/>
    </xf>
    <xf numFmtId="0" fontId="6" fillId="0" borderId="6" xfId="1325" applyFont="1" applyBorder="1"/>
    <xf numFmtId="0" fontId="5" fillId="0" borderId="6" xfId="1325" applyFont="1" applyBorder="1"/>
    <xf numFmtId="165" fontId="5" fillId="0" borderId="6" xfId="1325" applyNumberFormat="1" applyFont="1" applyBorder="1"/>
    <xf numFmtId="164" fontId="5" fillId="0" borderId="6" xfId="1325" applyNumberFormat="1" applyFont="1" applyBorder="1"/>
    <xf numFmtId="165" fontId="5" fillId="0" borderId="6" xfId="1325" applyNumberFormat="1" applyFont="1" applyBorder="1" applyAlignment="1">
      <alignment horizontal="center"/>
    </xf>
    <xf numFmtId="165" fontId="5" fillId="0" borderId="0" xfId="1325" applyNumberFormat="1" applyFont="1" applyBorder="1" applyAlignment="1"/>
    <xf numFmtId="164" fontId="5" fillId="0" borderId="0" xfId="1325" applyNumberFormat="1" applyFont="1" applyAlignment="1"/>
    <xf numFmtId="0" fontId="5" fillId="0" borderId="0" xfId="1325" applyFont="1"/>
    <xf numFmtId="164" fontId="5" fillId="0" borderId="6" xfId="1110" applyNumberFormat="1" applyFont="1" applyBorder="1" applyAlignment="1">
      <alignment horizontal="center"/>
    </xf>
    <xf numFmtId="0" fontId="5" fillId="0" borderId="6" xfId="1110" applyFont="1" applyBorder="1" applyAlignment="1">
      <alignment horizontal="center"/>
    </xf>
    <xf numFmtId="0" fontId="5" fillId="0" borderId="6" xfId="1110" applyFont="1" applyBorder="1"/>
    <xf numFmtId="165" fontId="5" fillId="0" borderId="6" xfId="1110" applyNumberFormat="1" applyFont="1" applyBorder="1" applyAlignment="1">
      <alignment horizontal="center"/>
    </xf>
    <xf numFmtId="165" fontId="5" fillId="2" borderId="6" xfId="1110" applyNumberFormat="1" applyFont="1" applyFill="1" applyBorder="1" applyAlignment="1">
      <alignment horizontal="center"/>
    </xf>
    <xf numFmtId="165" fontId="5" fillId="0" borderId="0" xfId="1110" applyNumberFormat="1" applyFont="1" applyBorder="1" applyAlignment="1"/>
    <xf numFmtId="164" fontId="5" fillId="0" borderId="0" xfId="1110" applyNumberFormat="1" applyFont="1" applyAlignment="1"/>
    <xf numFmtId="0" fontId="5" fillId="0" borderId="0" xfId="1110" applyFont="1"/>
    <xf numFmtId="164" fontId="5" fillId="0" borderId="6" xfId="1244" applyNumberFormat="1" applyFont="1" applyBorder="1" applyAlignment="1">
      <alignment horizontal="center"/>
    </xf>
    <xf numFmtId="0" fontId="5" fillId="0" borderId="6" xfId="1244" applyFont="1" applyBorder="1"/>
    <xf numFmtId="0" fontId="5" fillId="0" borderId="6" xfId="1244" applyFont="1" applyBorder="1" applyAlignment="1">
      <alignment horizontal="center"/>
    </xf>
    <xf numFmtId="165" fontId="5" fillId="0" borderId="6" xfId="1244" applyNumberFormat="1" applyFont="1" applyBorder="1" applyAlignment="1">
      <alignment horizontal="center"/>
    </xf>
    <xf numFmtId="165" fontId="5" fillId="2" borderId="6" xfId="1244" applyNumberFormat="1" applyFont="1" applyFill="1" applyBorder="1" applyAlignment="1">
      <alignment horizontal="center"/>
    </xf>
    <xf numFmtId="165" fontId="5" fillId="0" borderId="0" xfId="1244" applyNumberFormat="1" applyFont="1" applyBorder="1" applyAlignment="1"/>
    <xf numFmtId="164" fontId="5" fillId="0" borderId="0" xfId="1244" applyNumberFormat="1" applyFont="1" applyAlignment="1"/>
    <xf numFmtId="0" fontId="5" fillId="0" borderId="0" xfId="1244" applyFont="1"/>
    <xf numFmtId="164" fontId="5" fillId="0" borderId="6" xfId="1186" applyNumberFormat="1" applyFont="1" applyBorder="1" applyAlignment="1">
      <alignment horizontal="center"/>
    </xf>
    <xf numFmtId="0" fontId="5" fillId="0" borderId="6" xfId="1186" applyFont="1" applyBorder="1"/>
    <xf numFmtId="0" fontId="5" fillId="0" borderId="6" xfId="1186" applyFont="1" applyBorder="1" applyAlignment="1">
      <alignment horizontal="center"/>
    </xf>
    <xf numFmtId="165" fontId="5" fillId="0" borderId="6" xfId="1186" applyNumberFormat="1" applyFont="1" applyBorder="1" applyAlignment="1">
      <alignment horizontal="center"/>
    </xf>
    <xf numFmtId="165" fontId="5" fillId="2" borderId="6" xfId="1186" applyNumberFormat="1" applyFont="1" applyFill="1" applyBorder="1" applyAlignment="1">
      <alignment horizontal="center"/>
    </xf>
    <xf numFmtId="165" fontId="5" fillId="0" borderId="0" xfId="1186" applyNumberFormat="1" applyFont="1" applyBorder="1" applyAlignment="1"/>
    <xf numFmtId="164" fontId="5" fillId="0" borderId="0" xfId="1186" applyNumberFormat="1" applyFont="1" applyAlignment="1"/>
    <xf numFmtId="0" fontId="5" fillId="0" borderId="0" xfId="1186" applyFont="1"/>
    <xf numFmtId="0" fontId="5" fillId="0" borderId="6" xfId="1325" applyFont="1" applyBorder="1" applyAlignment="1">
      <alignment horizontal="center"/>
    </xf>
    <xf numFmtId="165" fontId="5" fillId="2" borderId="6" xfId="1325" applyNumberFormat="1" applyFont="1" applyFill="1" applyBorder="1" applyAlignment="1">
      <alignment horizontal="center"/>
    </xf>
    <xf numFmtId="164" fontId="5" fillId="0" borderId="6" xfId="1562" applyNumberFormat="1" applyFont="1" applyBorder="1" applyAlignment="1">
      <alignment horizontal="center"/>
    </xf>
    <xf numFmtId="0" fontId="5" fillId="3" borderId="6" xfId="1562" applyFont="1" applyFill="1" applyBorder="1"/>
    <xf numFmtId="0" fontId="5" fillId="0" borderId="6" xfId="1562" applyFont="1" applyBorder="1" applyAlignment="1">
      <alignment horizontal="center"/>
    </xf>
    <xf numFmtId="165" fontId="5" fillId="0" borderId="6" xfId="1562" applyNumberFormat="1" applyFont="1" applyBorder="1" applyAlignment="1">
      <alignment horizontal="center"/>
    </xf>
    <xf numFmtId="165" fontId="5" fillId="2" borderId="6" xfId="1562" applyNumberFormat="1" applyFont="1" applyFill="1" applyBorder="1" applyAlignment="1">
      <alignment horizontal="center"/>
    </xf>
    <xf numFmtId="165" fontId="5" fillId="0" borderId="0" xfId="1562" applyNumberFormat="1" applyFont="1" applyBorder="1" applyAlignment="1"/>
    <xf numFmtId="164" fontId="5" fillId="0" borderId="0" xfId="1562" applyNumberFormat="1" applyFont="1" applyAlignment="1"/>
    <xf numFmtId="0" fontId="5" fillId="0" borderId="0" xfId="1562" applyFont="1"/>
    <xf numFmtId="164" fontId="5" fillId="0" borderId="6" xfId="1622" applyNumberFormat="1" applyFont="1" applyBorder="1" applyAlignment="1">
      <alignment horizontal="center"/>
    </xf>
    <xf numFmtId="0" fontId="5" fillId="3" borderId="6" xfId="1622" applyFont="1" applyFill="1" applyBorder="1"/>
    <xf numFmtId="0" fontId="5" fillId="0" borderId="6" xfId="1622" applyFont="1" applyBorder="1" applyAlignment="1">
      <alignment horizontal="center"/>
    </xf>
    <xf numFmtId="165" fontId="5" fillId="0" borderId="6" xfId="1622" applyNumberFormat="1" applyFont="1" applyBorder="1" applyAlignment="1">
      <alignment horizontal="center"/>
    </xf>
    <xf numFmtId="165" fontId="5" fillId="0" borderId="0" xfId="1622" applyNumberFormat="1" applyFont="1" applyBorder="1" applyAlignment="1"/>
    <xf numFmtId="164" fontId="5" fillId="0" borderId="0" xfId="1622" applyNumberFormat="1" applyFont="1" applyAlignment="1"/>
    <xf numFmtId="0" fontId="5" fillId="0" borderId="0" xfId="1622" applyFont="1"/>
    <xf numFmtId="164" fontId="6" fillId="0" borderId="6" xfId="1325" applyNumberFormat="1" applyFont="1" applyBorder="1" applyAlignment="1">
      <alignment horizontal="center"/>
    </xf>
    <xf numFmtId="0" fontId="5" fillId="0" borderId="10" xfId="1325" applyFont="1" applyBorder="1"/>
    <xf numFmtId="0" fontId="5" fillId="0" borderId="9" xfId="1325" applyFont="1" applyBorder="1" applyAlignment="1">
      <alignment horizontal="center"/>
    </xf>
    <xf numFmtId="165" fontId="5" fillId="5" borderId="6" xfId="1622" applyNumberFormat="1" applyFont="1" applyFill="1" applyBorder="1" applyAlignment="1">
      <alignment horizontal="center"/>
    </xf>
    <xf numFmtId="164" fontId="6" fillId="0" borderId="6" xfId="522" applyNumberFormat="1" applyFont="1" applyBorder="1" applyAlignment="1">
      <alignment horizontal="center"/>
    </xf>
    <xf numFmtId="0" fontId="6" fillId="0" borderId="6" xfId="522" applyFont="1" applyBorder="1"/>
    <xf numFmtId="0" fontId="5" fillId="0" borderId="6" xfId="522" applyFont="1" applyBorder="1"/>
    <xf numFmtId="0" fontId="5" fillId="0" borderId="6" xfId="522" applyFont="1" applyBorder="1" applyAlignment="1">
      <alignment horizontal="center"/>
    </xf>
    <xf numFmtId="165" fontId="5" fillId="0" borderId="6" xfId="522" applyNumberFormat="1" applyFont="1" applyBorder="1" applyAlignment="1">
      <alignment horizontal="center"/>
    </xf>
    <xf numFmtId="165" fontId="5" fillId="0" borderId="6" xfId="522" applyNumberFormat="1" applyFont="1" applyBorder="1"/>
    <xf numFmtId="165" fontId="5" fillId="0" borderId="0" xfId="522" applyNumberFormat="1" applyFont="1"/>
    <xf numFmtId="164" fontId="5" fillId="0" borderId="0" xfId="522" applyNumberFormat="1" applyFont="1"/>
    <xf numFmtId="0" fontId="5" fillId="0" borderId="0" xfId="522" applyFont="1"/>
    <xf numFmtId="164" fontId="6" fillId="0" borderId="6" xfId="522" applyNumberFormat="1" applyFont="1" applyBorder="1"/>
    <xf numFmtId="0" fontId="6" fillId="0" borderId="6" xfId="522" applyFont="1" applyBorder="1" applyAlignment="1">
      <alignment horizontal="center"/>
    </xf>
    <xf numFmtId="0" fontId="6" fillId="0" borderId="6" xfId="522" applyFont="1" applyBorder="1" applyAlignment="1">
      <alignment horizontal="left"/>
    </xf>
    <xf numFmtId="164" fontId="5" fillId="0" borderId="6" xfId="522" applyNumberFormat="1" applyFont="1" applyBorder="1"/>
    <xf numFmtId="164" fontId="5" fillId="0" borderId="6" xfId="522" applyNumberFormat="1" applyFont="1" applyBorder="1" applyAlignment="1">
      <alignment horizontal="center"/>
    </xf>
    <xf numFmtId="0" fontId="5" fillId="3" borderId="6" xfId="522" applyFont="1" applyFill="1" applyBorder="1"/>
    <xf numFmtId="165" fontId="5" fillId="2" borderId="6" xfId="522" applyNumberFormat="1" applyFont="1" applyFill="1" applyBorder="1" applyAlignment="1">
      <alignment horizontal="center"/>
    </xf>
    <xf numFmtId="164" fontId="6" fillId="0" borderId="6" xfId="165" applyNumberFormat="1" applyFont="1" applyBorder="1"/>
    <xf numFmtId="0" fontId="6" fillId="0" borderId="6" xfId="165" applyFont="1" applyBorder="1" applyAlignment="1">
      <alignment horizontal="center"/>
    </xf>
    <xf numFmtId="0" fontId="6" fillId="0" borderId="6" xfId="165" applyFont="1" applyBorder="1" applyAlignment="1">
      <alignment horizontal="left"/>
    </xf>
    <xf numFmtId="0" fontId="5" fillId="0" borderId="6" xfId="165" applyFont="1" applyBorder="1"/>
    <xf numFmtId="165" fontId="5" fillId="0" borderId="6" xfId="165" applyNumberFormat="1" applyFont="1" applyBorder="1"/>
    <xf numFmtId="164" fontId="5" fillId="0" borderId="6" xfId="165" applyNumberFormat="1" applyFont="1" applyBorder="1"/>
    <xf numFmtId="165" fontId="5" fillId="0" borderId="0" xfId="165" applyNumberFormat="1" applyFont="1" applyBorder="1" applyAlignment="1"/>
    <xf numFmtId="164" fontId="5" fillId="0" borderId="0" xfId="165" applyNumberFormat="1" applyFont="1" applyAlignment="1"/>
    <xf numFmtId="0" fontId="5" fillId="0" borderId="0" xfId="165" applyFont="1"/>
    <xf numFmtId="164" fontId="5" fillId="0" borderId="6" xfId="165" applyNumberFormat="1" applyFont="1" applyBorder="1" applyAlignment="1">
      <alignment horizontal="center"/>
    </xf>
    <xf numFmtId="0" fontId="5" fillId="0" borderId="6" xfId="165" applyFont="1" applyBorder="1" applyAlignment="1">
      <alignment horizontal="center"/>
    </xf>
    <xf numFmtId="0" fontId="5" fillId="3" borderId="6" xfId="165" applyFont="1" applyFill="1" applyBorder="1"/>
    <xf numFmtId="165" fontId="5" fillId="0" borderId="6" xfId="165" applyNumberFormat="1" applyFont="1" applyBorder="1" applyAlignment="1">
      <alignment horizontal="center"/>
    </xf>
    <xf numFmtId="165" fontId="5" fillId="0" borderId="6" xfId="165" applyNumberFormat="1" applyFont="1" applyFill="1" applyBorder="1" applyAlignment="1">
      <alignment horizontal="center"/>
    </xf>
    <xf numFmtId="164" fontId="6" fillId="0" borderId="6" xfId="165" applyNumberFormat="1" applyFont="1" applyBorder="1" applyAlignment="1">
      <alignment horizontal="center"/>
    </xf>
    <xf numFmtId="0" fontId="6" fillId="0" borderId="6" xfId="165" applyFont="1" applyBorder="1"/>
    <xf numFmtId="165" fontId="5" fillId="5" borderId="6" xfId="1325" applyNumberFormat="1" applyFont="1" applyFill="1" applyBorder="1" applyAlignment="1">
      <alignment horizontal="center"/>
    </xf>
    <xf numFmtId="165" fontId="5" fillId="4" borderId="6" xfId="1622" applyNumberFormat="1" applyFont="1" applyFill="1" applyBorder="1" applyAlignment="1">
      <alignment horizontal="center"/>
    </xf>
    <xf numFmtId="165" fontId="5" fillId="4" borderId="6" xfId="18" applyNumberFormat="1" applyFont="1" applyFill="1" applyBorder="1" applyAlignment="1">
      <alignment horizontal="center"/>
    </xf>
    <xf numFmtId="165" fontId="5" fillId="4" borderId="6" xfId="17" applyNumberFormat="1" applyFont="1" applyFill="1" applyBorder="1" applyAlignment="1">
      <alignment horizontal="center"/>
    </xf>
    <xf numFmtId="0" fontId="5" fillId="0" borderId="0" xfId="1289" applyFont="1" applyBorder="1" applyAlignment="1">
      <alignment horizontal="left"/>
    </xf>
    <xf numFmtId="0" fontId="16" fillId="0" borderId="0" xfId="1661" applyFont="1"/>
    <xf numFmtId="0" fontId="5" fillId="0" borderId="0" xfId="1661" applyFont="1" applyAlignment="1"/>
    <xf numFmtId="164" fontId="16" fillId="0" borderId="0" xfId="1661" applyNumberFormat="1" applyFont="1"/>
    <xf numFmtId="166" fontId="5" fillId="0" borderId="0" xfId="1661" applyNumberFormat="1" applyFont="1"/>
    <xf numFmtId="165" fontId="5" fillId="0" borderId="0" xfId="1661" applyNumberFormat="1" applyFont="1"/>
    <xf numFmtId="164" fontId="5" fillId="0" borderId="0" xfId="1661" applyNumberFormat="1" applyFont="1" applyBorder="1" applyAlignment="1">
      <alignment vertical="center"/>
    </xf>
    <xf numFmtId="164" fontId="5" fillId="0" borderId="0" xfId="1661" applyNumberFormat="1" applyFont="1" applyBorder="1" applyAlignment="1"/>
    <xf numFmtId="0" fontId="5" fillId="0" borderId="6" xfId="1661" applyFont="1" applyBorder="1" applyAlignment="1">
      <alignment horizontal="center"/>
    </xf>
    <xf numFmtId="0" fontId="5" fillId="0" borderId="6" xfId="1661" applyFont="1" applyBorder="1"/>
    <xf numFmtId="165" fontId="5" fillId="0" borderId="6" xfId="1661" applyNumberFormat="1" applyFont="1" applyBorder="1"/>
    <xf numFmtId="166" fontId="5" fillId="0" borderId="6" xfId="1661" applyNumberFormat="1" applyFont="1" applyBorder="1"/>
    <xf numFmtId="0" fontId="5" fillId="0" borderId="9" xfId="1661" applyFont="1" applyBorder="1" applyAlignment="1">
      <alignment horizontal="center"/>
    </xf>
    <xf numFmtId="166" fontId="5" fillId="0" borderId="0" xfId="1661" applyNumberFormat="1" applyFont="1" applyAlignment="1">
      <alignment horizontal="left"/>
    </xf>
    <xf numFmtId="0" fontId="5" fillId="0" borderId="0" xfId="1661" applyFont="1" applyBorder="1" applyAlignment="1">
      <alignment horizontal="left"/>
    </xf>
    <xf numFmtId="0" fontId="5" fillId="0" borderId="0" xfId="1661" applyFont="1" applyBorder="1" applyAlignment="1">
      <alignment horizontal="left"/>
    </xf>
    <xf numFmtId="0" fontId="6" fillId="0" borderId="6" xfId="1661" applyFont="1" applyBorder="1"/>
    <xf numFmtId="165" fontId="5" fillId="0" borderId="0" xfId="1661" applyNumberFormat="1" applyFont="1" applyBorder="1"/>
    <xf numFmtId="164" fontId="16" fillId="0" borderId="0" xfId="1661" applyNumberFormat="1" applyFont="1" applyBorder="1"/>
    <xf numFmtId="0" fontId="6" fillId="0" borderId="9" xfId="1661" applyFont="1" applyBorder="1" applyAlignment="1">
      <alignment horizontal="center"/>
    </xf>
    <xf numFmtId="0" fontId="5" fillId="0" borderId="0" xfId="1661" applyFont="1"/>
    <xf numFmtId="0" fontId="9" fillId="0" borderId="0" xfId="1661" applyFont="1"/>
    <xf numFmtId="164" fontId="5" fillId="0" borderId="6" xfId="1661" applyNumberFormat="1" applyFont="1" applyBorder="1" applyAlignment="1">
      <alignment horizontal="center" vertical="justify"/>
    </xf>
    <xf numFmtId="0" fontId="5" fillId="0" borderId="6" xfId="1661" applyFont="1" applyBorder="1" applyAlignment="1">
      <alignment horizontal="center" vertical="justify"/>
    </xf>
    <xf numFmtId="165" fontId="5" fillId="0" borderId="6" xfId="1661" applyNumberFormat="1" applyFont="1" applyBorder="1" applyAlignment="1">
      <alignment horizontal="center" vertical="justify"/>
    </xf>
    <xf numFmtId="164" fontId="6" fillId="0" borderId="6" xfId="1661" applyNumberFormat="1" applyFont="1" applyBorder="1" applyAlignment="1">
      <alignment horizontal="center"/>
    </xf>
    <xf numFmtId="0" fontId="6" fillId="0" borderId="6" xfId="1661" applyFont="1" applyBorder="1" applyAlignment="1">
      <alignment horizontal="center" vertical="justify"/>
    </xf>
    <xf numFmtId="14" fontId="9" fillId="0" borderId="6" xfId="1661" applyNumberFormat="1" applyFont="1" applyBorder="1" applyAlignment="1">
      <alignment horizontal="center" vertical="justify"/>
    </xf>
    <xf numFmtId="0" fontId="6" fillId="0" borderId="10" xfId="1661" applyFont="1" applyBorder="1"/>
    <xf numFmtId="165" fontId="5" fillId="0" borderId="6" xfId="1661" applyNumberFormat="1" applyFont="1" applyBorder="1" applyAlignment="1">
      <alignment horizontal="center"/>
    </xf>
    <xf numFmtId="165" fontId="5" fillId="0" borderId="0" xfId="1661" applyNumberFormat="1" applyFont="1" applyBorder="1" applyAlignment="1"/>
    <xf numFmtId="164" fontId="5" fillId="0" borderId="0" xfId="1661" applyNumberFormat="1" applyFont="1" applyAlignment="1"/>
    <xf numFmtId="164" fontId="5" fillId="0" borderId="6" xfId="1661" applyNumberFormat="1" applyFont="1" applyBorder="1" applyAlignment="1">
      <alignment horizontal="center"/>
    </xf>
    <xf numFmtId="0" fontId="6" fillId="0" borderId="6" xfId="1661" applyFont="1" applyBorder="1" applyAlignment="1">
      <alignment horizontal="center"/>
    </xf>
    <xf numFmtId="165" fontId="5" fillId="2" borderId="6" xfId="1661" applyNumberFormat="1" applyFont="1" applyFill="1" applyBorder="1" applyAlignment="1">
      <alignment horizontal="center"/>
    </xf>
    <xf numFmtId="0" fontId="5" fillId="0" borderId="6" xfId="1662" applyFont="1" applyBorder="1"/>
    <xf numFmtId="0" fontId="5" fillId="0" borderId="6" xfId="1662" applyFont="1" applyBorder="1" applyAlignment="1">
      <alignment horizontal="center"/>
    </xf>
    <xf numFmtId="165" fontId="5" fillId="0" borderId="6" xfId="1662" applyNumberFormat="1" applyFont="1" applyBorder="1" applyAlignment="1">
      <alignment horizontal="center"/>
    </xf>
    <xf numFmtId="164" fontId="5" fillId="0" borderId="6" xfId="1662" applyNumberFormat="1" applyFont="1" applyBorder="1" applyAlignment="1">
      <alignment horizontal="center"/>
    </xf>
    <xf numFmtId="165" fontId="5" fillId="0" borderId="0" xfId="1662" applyNumberFormat="1" applyFont="1" applyBorder="1" applyAlignment="1"/>
    <xf numFmtId="164" fontId="5" fillId="0" borderId="0" xfId="1662" applyNumberFormat="1" applyFont="1" applyAlignment="1"/>
    <xf numFmtId="0" fontId="5" fillId="0" borderId="0" xfId="1662" applyFont="1"/>
    <xf numFmtId="0" fontId="5" fillId="0" borderId="6" xfId="1663" applyFont="1" applyBorder="1"/>
    <xf numFmtId="0" fontId="5" fillId="0" borderId="6" xfId="1663" applyFont="1" applyBorder="1" applyAlignment="1">
      <alignment horizontal="center"/>
    </xf>
    <xf numFmtId="165" fontId="5" fillId="0" borderId="6" xfId="1663" applyNumberFormat="1" applyFont="1" applyBorder="1" applyAlignment="1">
      <alignment horizontal="center"/>
    </xf>
    <xf numFmtId="164" fontId="5" fillId="0" borderId="6" xfId="1663" applyNumberFormat="1" applyFont="1" applyBorder="1" applyAlignment="1">
      <alignment horizontal="center"/>
    </xf>
    <xf numFmtId="165" fontId="5" fillId="0" borderId="0" xfId="1663" applyNumberFormat="1" applyFont="1" applyBorder="1" applyAlignment="1"/>
    <xf numFmtId="164" fontId="5" fillId="0" borderId="0" xfId="1663" applyNumberFormat="1" applyFont="1" applyAlignment="1"/>
    <xf numFmtId="0" fontId="5" fillId="0" borderId="0" xfId="1663" applyFont="1"/>
    <xf numFmtId="0" fontId="5" fillId="3" borderId="6" xfId="1661" applyFont="1" applyFill="1" applyBorder="1"/>
    <xf numFmtId="0" fontId="5" fillId="0" borderId="6" xfId="1661" applyFont="1" applyBorder="1" applyAlignment="1">
      <alignment horizontal="left"/>
    </xf>
    <xf numFmtId="165" fontId="5" fillId="2" borderId="6" xfId="1663" applyNumberFormat="1" applyFont="1" applyFill="1" applyBorder="1" applyAlignment="1">
      <alignment horizontal="center"/>
    </xf>
    <xf numFmtId="0" fontId="5" fillId="0" borderId="10" xfId="1661" applyFont="1" applyBorder="1" applyAlignment="1">
      <alignment horizontal="left"/>
    </xf>
    <xf numFmtId="164" fontId="6" fillId="0" borderId="6" xfId="1661" applyNumberFormat="1" applyFont="1" applyBorder="1"/>
    <xf numFmtId="0" fontId="6" fillId="0" borderId="6" xfId="1661" applyFont="1" applyBorder="1" applyAlignment="1">
      <alignment horizontal="left"/>
    </xf>
    <xf numFmtId="164" fontId="5" fillId="0" borderId="6" xfId="1661" applyNumberFormat="1" applyFont="1" applyBorder="1"/>
    <xf numFmtId="165" fontId="5" fillId="0" borderId="6" xfId="1661" applyNumberFormat="1" applyFont="1" applyFill="1" applyBorder="1" applyAlignment="1">
      <alignment horizontal="center"/>
    </xf>
    <xf numFmtId="165" fontId="5" fillId="0" borderId="0" xfId="1661" applyNumberFormat="1" applyFont="1" applyAlignment="1"/>
    <xf numFmtId="0" fontId="6" fillId="0" borderId="0" xfId="1661" applyFont="1" applyAlignment="1"/>
    <xf numFmtId="0" fontId="14" fillId="0" borderId="0" xfId="1661"/>
    <xf numFmtId="165" fontId="5" fillId="5" borderId="6" xfId="1661" applyNumberFormat="1" applyFont="1" applyFill="1" applyBorder="1" applyAlignment="1">
      <alignment horizontal="center"/>
    </xf>
    <xf numFmtId="0" fontId="14" fillId="0" borderId="0" xfId="1664"/>
    <xf numFmtId="0" fontId="1" fillId="0" borderId="0" xfId="1664" applyFont="1" applyAlignment="1"/>
    <xf numFmtId="164" fontId="14" fillId="0" borderId="0" xfId="1664" applyNumberFormat="1"/>
    <xf numFmtId="166" fontId="5" fillId="0" borderId="0" xfId="1664" applyNumberFormat="1" applyFont="1"/>
    <xf numFmtId="165" fontId="5" fillId="0" borderId="0" xfId="1664" applyNumberFormat="1" applyFont="1"/>
    <xf numFmtId="164" fontId="4" fillId="0" borderId="0" xfId="1664" applyNumberFormat="1" applyFont="1" applyBorder="1" applyAlignment="1">
      <alignment vertical="center"/>
    </xf>
    <xf numFmtId="164" fontId="7" fillId="0" borderId="0" xfId="1664" applyNumberFormat="1" applyFont="1" applyBorder="1" applyAlignment="1"/>
    <xf numFmtId="0" fontId="5" fillId="0" borderId="6" xfId="1664" applyFont="1" applyBorder="1" applyAlignment="1">
      <alignment horizontal="center"/>
    </xf>
    <xf numFmtId="0" fontId="5" fillId="0" borderId="6" xfId="1664" applyFont="1" applyBorder="1"/>
    <xf numFmtId="165" fontId="5" fillId="0" borderId="6" xfId="1664" applyNumberFormat="1" applyFont="1" applyBorder="1"/>
    <xf numFmtId="166" fontId="5" fillId="0" borderId="6" xfId="1664" applyNumberFormat="1" applyFont="1" applyBorder="1"/>
    <xf numFmtId="0" fontId="5" fillId="0" borderId="9" xfId="1664" applyFont="1" applyBorder="1" applyAlignment="1">
      <alignment horizontal="center"/>
    </xf>
    <xf numFmtId="166" fontId="5" fillId="0" borderId="0" xfId="1664" applyNumberFormat="1" applyFont="1" applyAlignment="1">
      <alignment horizontal="left"/>
    </xf>
    <xf numFmtId="0" fontId="5" fillId="0" borderId="0" xfId="1664" applyFont="1" applyBorder="1" applyAlignment="1">
      <alignment horizontal="left"/>
    </xf>
    <xf numFmtId="0" fontId="7" fillId="0" borderId="6" xfId="1664" applyFont="1" applyBorder="1"/>
    <xf numFmtId="0" fontId="8" fillId="0" borderId="6" xfId="1664" applyFont="1" applyBorder="1"/>
    <xf numFmtId="165" fontId="5" fillId="0" borderId="0" xfId="1664" applyNumberFormat="1" applyFont="1" applyBorder="1"/>
    <xf numFmtId="164" fontId="14" fillId="0" borderId="0" xfId="1664" applyNumberFormat="1" applyBorder="1"/>
    <xf numFmtId="0" fontId="6" fillId="0" borderId="9" xfId="1664" applyFont="1" applyBorder="1" applyAlignment="1">
      <alignment horizontal="center"/>
    </xf>
    <xf numFmtId="0" fontId="5" fillId="0" borderId="0" xfId="1664" applyFont="1"/>
    <xf numFmtId="0" fontId="9" fillId="0" borderId="0" xfId="1664" applyFont="1"/>
    <xf numFmtId="164" fontId="10" fillId="0" borderId="6" xfId="1664" applyNumberFormat="1" applyFont="1" applyBorder="1" applyAlignment="1">
      <alignment horizontal="center" vertical="justify"/>
    </xf>
    <xf numFmtId="0" fontId="10" fillId="0" borderId="6" xfId="1664" applyFont="1" applyBorder="1" applyAlignment="1">
      <alignment horizontal="center" vertical="justify"/>
    </xf>
    <xf numFmtId="165" fontId="10" fillId="0" borderId="6" xfId="1664" applyNumberFormat="1" applyFont="1" applyBorder="1" applyAlignment="1">
      <alignment horizontal="center" vertical="justify"/>
    </xf>
    <xf numFmtId="164" fontId="6" fillId="0" borderId="6" xfId="1666" applyNumberFormat="1" applyFont="1" applyBorder="1" applyAlignment="1">
      <alignment horizontal="center"/>
    </xf>
    <xf numFmtId="0" fontId="6" fillId="0" borderId="6" xfId="1666" applyFont="1" applyBorder="1" applyAlignment="1">
      <alignment horizontal="center" vertical="justify"/>
    </xf>
    <xf numFmtId="14" fontId="9" fillId="0" borderId="6" xfId="1666" applyNumberFormat="1" applyFont="1" applyBorder="1" applyAlignment="1">
      <alignment horizontal="center" vertical="justify"/>
    </xf>
    <xf numFmtId="0" fontId="5" fillId="0" borderId="6" xfId="1666" applyFont="1" applyBorder="1" applyAlignment="1">
      <alignment horizontal="center" vertical="justify"/>
    </xf>
    <xf numFmtId="165" fontId="5" fillId="0" borderId="6" xfId="1666" applyNumberFormat="1" applyFont="1" applyBorder="1" applyAlignment="1">
      <alignment horizontal="center" vertical="justify"/>
    </xf>
    <xf numFmtId="0" fontId="5" fillId="0" borderId="0" xfId="1666" applyFont="1" applyAlignment="1"/>
    <xf numFmtId="0" fontId="16" fillId="0" borderId="0" xfId="1666" applyFont="1"/>
    <xf numFmtId="164" fontId="6" fillId="0" borderId="6" xfId="1665" applyNumberFormat="1" applyFont="1" applyBorder="1" applyAlignment="1">
      <alignment horizontal="center"/>
    </xf>
    <xf numFmtId="0" fontId="6" fillId="0" borderId="6" xfId="1665" applyFont="1" applyBorder="1"/>
    <xf numFmtId="0" fontId="9" fillId="0" borderId="6" xfId="1665" applyFont="1" applyBorder="1" applyAlignment="1">
      <alignment horizontal="center"/>
    </xf>
    <xf numFmtId="0" fontId="5" fillId="0" borderId="6" xfId="1665" applyFont="1" applyBorder="1" applyAlignment="1">
      <alignment horizontal="center"/>
    </xf>
    <xf numFmtId="165" fontId="5" fillId="0" borderId="6" xfId="1665" applyNumberFormat="1" applyFont="1" applyBorder="1" applyAlignment="1">
      <alignment horizontal="center"/>
    </xf>
    <xf numFmtId="165" fontId="5" fillId="0" borderId="6" xfId="1665" applyNumberFormat="1" applyFont="1" applyBorder="1"/>
    <xf numFmtId="165" fontId="5" fillId="0" borderId="0" xfId="1665" applyNumberFormat="1" applyFont="1" applyBorder="1" applyAlignment="1"/>
    <xf numFmtId="164" fontId="5" fillId="0" borderId="0" xfId="1665" applyNumberFormat="1" applyFont="1" applyAlignment="1"/>
    <xf numFmtId="0" fontId="5" fillId="0" borderId="0" xfId="1665" applyFont="1"/>
    <xf numFmtId="164" fontId="5" fillId="0" borderId="6" xfId="1664" applyNumberFormat="1" applyFont="1" applyBorder="1" applyAlignment="1">
      <alignment horizontal="center"/>
    </xf>
    <xf numFmtId="0" fontId="6" fillId="0" borderId="6" xfId="1664" applyFont="1" applyBorder="1" applyAlignment="1">
      <alignment horizontal="center"/>
    </xf>
    <xf numFmtId="0" fontId="6" fillId="0" borderId="6" xfId="1664" applyFont="1" applyBorder="1"/>
    <xf numFmtId="164" fontId="5" fillId="0" borderId="6" xfId="1664" applyNumberFormat="1" applyFont="1" applyBorder="1"/>
    <xf numFmtId="165" fontId="5" fillId="0" borderId="6" xfId="1664" applyNumberFormat="1" applyFont="1" applyBorder="1" applyAlignment="1">
      <alignment horizontal="center"/>
    </xf>
    <xf numFmtId="165" fontId="5" fillId="0" borderId="0" xfId="1664" applyNumberFormat="1" applyFont="1" applyBorder="1" applyAlignment="1"/>
    <xf numFmtId="164" fontId="5" fillId="0" borderId="0" xfId="1664" applyNumberFormat="1" applyFont="1" applyAlignment="1"/>
    <xf numFmtId="165" fontId="5" fillId="2" borderId="6" xfId="1664" applyNumberFormat="1" applyFont="1" applyFill="1" applyBorder="1" applyAlignment="1">
      <alignment horizontal="center"/>
    </xf>
    <xf numFmtId="164" fontId="6" fillId="0" borderId="6" xfId="1664" applyNumberFormat="1" applyFont="1" applyBorder="1" applyAlignment="1">
      <alignment horizontal="center"/>
    </xf>
    <xf numFmtId="164" fontId="6" fillId="0" borderId="6" xfId="1664" applyNumberFormat="1" applyFont="1" applyBorder="1"/>
    <xf numFmtId="0" fontId="6" fillId="0" borderId="6" xfId="1664" applyFont="1" applyBorder="1" applyAlignment="1">
      <alignment horizontal="left"/>
    </xf>
    <xf numFmtId="0" fontId="5" fillId="3" borderId="6" xfId="1664" applyFont="1" applyFill="1" applyBorder="1"/>
    <xf numFmtId="164" fontId="5" fillId="0" borderId="0" xfId="1664" applyNumberFormat="1" applyFont="1" applyBorder="1" applyAlignment="1"/>
    <xf numFmtId="165" fontId="5" fillId="0" borderId="0" xfId="1664" applyNumberFormat="1" applyFont="1" applyAlignment="1"/>
    <xf numFmtId="0" fontId="5" fillId="0" borderId="0" xfId="1664" applyFont="1" applyAlignment="1"/>
    <xf numFmtId="0" fontId="6" fillId="0" borderId="0" xfId="1664" applyFont="1" applyAlignment="1"/>
    <xf numFmtId="164" fontId="5" fillId="0" borderId="6" xfId="983" applyNumberFormat="1" applyFont="1" applyBorder="1" applyAlignment="1">
      <alignment horizontal="center"/>
    </xf>
    <xf numFmtId="0" fontId="5" fillId="0" borderId="6" xfId="983" applyFont="1" applyBorder="1" applyAlignment="1">
      <alignment horizontal="center"/>
    </xf>
    <xf numFmtId="0" fontId="5" fillId="0" borderId="6" xfId="983" applyFont="1" applyBorder="1"/>
    <xf numFmtId="165" fontId="5" fillId="0" borderId="6" xfId="983" applyNumberFormat="1" applyFont="1" applyBorder="1" applyAlignment="1">
      <alignment horizontal="center"/>
    </xf>
    <xf numFmtId="165" fontId="5" fillId="2" borderId="6" xfId="983" applyNumberFormat="1" applyFont="1" applyFill="1" applyBorder="1" applyAlignment="1">
      <alignment horizontal="center"/>
    </xf>
    <xf numFmtId="165" fontId="5" fillId="0" borderId="0" xfId="983" applyNumberFormat="1" applyFont="1" applyBorder="1" applyAlignment="1"/>
    <xf numFmtId="164" fontId="5" fillId="0" borderId="0" xfId="983" applyNumberFormat="1" applyFont="1" applyAlignment="1"/>
    <xf numFmtId="0" fontId="5" fillId="0" borderId="0" xfId="983" applyFont="1"/>
    <xf numFmtId="164" fontId="6" fillId="0" borderId="6" xfId="106" applyNumberFormat="1" applyFont="1" applyBorder="1" applyAlignment="1">
      <alignment horizontal="center"/>
    </xf>
    <xf numFmtId="0" fontId="6" fillId="0" borderId="6" xfId="106" applyFont="1" applyBorder="1"/>
    <xf numFmtId="0" fontId="17" fillId="0" borderId="6" xfId="106" applyFont="1" applyBorder="1" applyAlignment="1">
      <alignment horizontal="center"/>
    </xf>
    <xf numFmtId="0" fontId="5" fillId="0" borderId="6" xfId="106" applyFont="1" applyBorder="1" applyAlignment="1">
      <alignment horizontal="center"/>
    </xf>
    <xf numFmtId="165" fontId="5" fillId="0" borderId="6" xfId="106" applyNumberFormat="1" applyFont="1" applyBorder="1" applyAlignment="1">
      <alignment horizontal="center"/>
    </xf>
    <xf numFmtId="165" fontId="5" fillId="0" borderId="6" xfId="106" applyNumberFormat="1" applyFont="1" applyBorder="1"/>
    <xf numFmtId="165" fontId="5" fillId="0" borderId="0" xfId="106" applyNumberFormat="1" applyFont="1" applyBorder="1" applyAlignment="1"/>
    <xf numFmtId="164" fontId="5" fillId="0" borderId="0" xfId="106" applyNumberFormat="1" applyFont="1" applyAlignment="1"/>
    <xf numFmtId="0" fontId="5" fillId="0" borderId="0" xfId="106" applyFont="1"/>
    <xf numFmtId="164" fontId="5" fillId="0" borderId="6" xfId="682" applyNumberFormat="1" applyFont="1" applyBorder="1" applyAlignment="1">
      <alignment horizontal="center"/>
    </xf>
    <xf numFmtId="0" fontId="6" fillId="0" borderId="6" xfId="682" applyFont="1" applyBorder="1" applyAlignment="1">
      <alignment horizontal="center"/>
    </xf>
    <xf numFmtId="0" fontId="6" fillId="0" borderId="6" xfId="682" applyFont="1" applyBorder="1"/>
    <xf numFmtId="0" fontId="5" fillId="0" borderId="6" xfId="682" applyFont="1" applyBorder="1"/>
    <xf numFmtId="165" fontId="5" fillId="0" borderId="6" xfId="682" applyNumberFormat="1" applyFont="1" applyBorder="1"/>
    <xf numFmtId="164" fontId="5" fillId="0" borderId="6" xfId="682" applyNumberFormat="1" applyFont="1" applyBorder="1"/>
    <xf numFmtId="165" fontId="5" fillId="0" borderId="6" xfId="682" applyNumberFormat="1" applyFont="1" applyBorder="1" applyAlignment="1">
      <alignment horizontal="center"/>
    </xf>
    <xf numFmtId="165" fontId="5" fillId="0" borderId="0" xfId="682" applyNumberFormat="1" applyFont="1" applyBorder="1" applyAlignment="1"/>
    <xf numFmtId="164" fontId="5" fillId="0" borderId="0" xfId="682" applyNumberFormat="1" applyFont="1" applyAlignment="1"/>
    <xf numFmtId="0" fontId="5" fillId="0" borderId="0" xfId="682" applyFont="1"/>
    <xf numFmtId="0" fontId="5" fillId="0" borderId="6" xfId="682" applyFont="1" applyBorder="1" applyAlignment="1">
      <alignment horizontal="center"/>
    </xf>
    <xf numFmtId="165" fontId="5" fillId="0" borderId="6" xfId="682" applyNumberFormat="1" applyFont="1" applyFill="1" applyBorder="1" applyAlignment="1">
      <alignment horizontal="center"/>
    </xf>
    <xf numFmtId="165" fontId="5" fillId="2" borderId="6" xfId="682" applyNumberFormat="1" applyFont="1" applyFill="1" applyBorder="1" applyAlignment="1">
      <alignment horizontal="center"/>
    </xf>
    <xf numFmtId="164" fontId="6" fillId="0" borderId="6" xfId="682" applyNumberFormat="1" applyFont="1" applyBorder="1" applyAlignment="1">
      <alignment horizontal="center"/>
    </xf>
    <xf numFmtId="0" fontId="5" fillId="0" borderId="10" xfId="8" applyFont="1" applyBorder="1"/>
    <xf numFmtId="164" fontId="6" fillId="0" borderId="6" xfId="106" applyNumberFormat="1" applyFont="1" applyBorder="1"/>
    <xf numFmtId="0" fontId="6" fillId="0" borderId="6" xfId="106" applyFont="1" applyBorder="1" applyAlignment="1">
      <alignment horizontal="center"/>
    </xf>
    <xf numFmtId="0" fontId="6" fillId="0" borderId="6" xfId="106" applyFont="1" applyBorder="1" applyAlignment="1">
      <alignment horizontal="left"/>
    </xf>
    <xf numFmtId="0" fontId="5" fillId="0" borderId="6" xfId="106" applyFont="1" applyBorder="1"/>
    <xf numFmtId="164" fontId="5" fillId="0" borderId="6" xfId="106" applyNumberFormat="1" applyFont="1" applyBorder="1"/>
    <xf numFmtId="164" fontId="5" fillId="0" borderId="6" xfId="106" applyNumberFormat="1" applyFont="1" applyBorder="1" applyAlignment="1">
      <alignment horizontal="center"/>
    </xf>
    <xf numFmtId="0" fontId="5" fillId="3" borderId="6" xfId="106" applyFont="1" applyFill="1" applyBorder="1"/>
    <xf numFmtId="165" fontId="5" fillId="0" borderId="6" xfId="106" applyNumberFormat="1" applyFont="1" applyFill="1" applyBorder="1" applyAlignment="1">
      <alignment horizontal="center"/>
    </xf>
    <xf numFmtId="0" fontId="6" fillId="0" borderId="6" xfId="983" applyFont="1" applyBorder="1" applyAlignment="1">
      <alignment horizontal="center"/>
    </xf>
    <xf numFmtId="0" fontId="6" fillId="0" borderId="6" xfId="983" applyFont="1" applyBorder="1"/>
    <xf numFmtId="165" fontId="5" fillId="0" borderId="6" xfId="983" applyNumberFormat="1" applyFont="1" applyBorder="1"/>
    <xf numFmtId="164" fontId="5" fillId="0" borderId="6" xfId="983" applyNumberFormat="1" applyFont="1" applyBorder="1"/>
    <xf numFmtId="164" fontId="6" fillId="0" borderId="6" xfId="983" applyNumberFormat="1" applyFont="1" applyBorder="1" applyAlignment="1">
      <alignment horizontal="center"/>
    </xf>
    <xf numFmtId="0" fontId="5" fillId="0" borderId="10" xfId="983" applyFont="1" applyBorder="1"/>
    <xf numFmtId="0" fontId="5" fillId="0" borderId="9" xfId="983" applyFont="1" applyBorder="1" applyAlignment="1">
      <alignment horizontal="center"/>
    </xf>
    <xf numFmtId="0" fontId="5" fillId="0" borderId="0" xfId="1664" applyFont="1" applyBorder="1" applyAlignment="1">
      <alignment horizontal="left"/>
    </xf>
    <xf numFmtId="165" fontId="5" fillId="5" borderId="6" xfId="983" applyNumberFormat="1" applyFont="1" applyFill="1" applyBorder="1" applyAlignment="1">
      <alignment horizontal="center"/>
    </xf>
    <xf numFmtId="0" fontId="16" fillId="0" borderId="0" xfId="1671" applyFont="1"/>
    <xf numFmtId="0" fontId="5" fillId="0" borderId="0" xfId="1671" applyFont="1" applyAlignment="1"/>
    <xf numFmtId="164" fontId="16" fillId="0" borderId="0" xfId="1671" applyNumberFormat="1" applyFont="1"/>
    <xf numFmtId="166" fontId="5" fillId="0" borderId="0" xfId="1671" applyNumberFormat="1" applyFont="1"/>
    <xf numFmtId="165" fontId="5" fillId="0" borderId="0" xfId="1671" applyNumberFormat="1" applyFont="1"/>
    <xf numFmtId="164" fontId="5" fillId="0" borderId="0" xfId="1671" applyNumberFormat="1" applyFont="1" applyBorder="1" applyAlignment="1">
      <alignment vertical="center"/>
    </xf>
    <xf numFmtId="164" fontId="5" fillId="0" borderId="0" xfId="1671" applyNumberFormat="1" applyFont="1" applyBorder="1" applyAlignment="1"/>
    <xf numFmtId="0" fontId="5" fillId="0" borderId="6" xfId="1671" applyFont="1" applyBorder="1" applyAlignment="1">
      <alignment horizontal="center"/>
    </xf>
    <xf numFmtId="0" fontId="5" fillId="0" borderId="6" xfId="1671" applyFont="1" applyBorder="1"/>
    <xf numFmtId="165" fontId="5" fillId="0" borderId="6" xfId="1671" applyNumberFormat="1" applyFont="1" applyBorder="1"/>
    <xf numFmtId="166" fontId="5" fillId="0" borderId="6" xfId="1671" applyNumberFormat="1" applyFont="1" applyBorder="1"/>
    <xf numFmtId="0" fontId="5" fillId="0" borderId="9" xfId="1671" applyFont="1" applyBorder="1" applyAlignment="1">
      <alignment horizontal="center"/>
    </xf>
    <xf numFmtId="166" fontId="5" fillId="0" borderId="0" xfId="1671" applyNumberFormat="1" applyFont="1" applyAlignment="1">
      <alignment horizontal="left"/>
    </xf>
    <xf numFmtId="0" fontId="5" fillId="0" borderId="0" xfId="1671" applyFont="1" applyBorder="1" applyAlignment="1">
      <alignment horizontal="left"/>
    </xf>
    <xf numFmtId="0" fontId="6" fillId="0" borderId="6" xfId="1671" applyFont="1" applyBorder="1"/>
    <xf numFmtId="165" fontId="5" fillId="0" borderId="0" xfId="1671" applyNumberFormat="1" applyFont="1" applyBorder="1"/>
    <xf numFmtId="164" fontId="16" fillId="0" borderId="0" xfId="1671" applyNumberFormat="1" applyFont="1" applyBorder="1"/>
    <xf numFmtId="0" fontId="6" fillId="0" borderId="9" xfId="1671" applyFont="1" applyBorder="1" applyAlignment="1">
      <alignment horizontal="center"/>
    </xf>
    <xf numFmtId="0" fontId="5" fillId="0" borderId="0" xfId="1671" applyFont="1"/>
    <xf numFmtId="0" fontId="9" fillId="0" borderId="0" xfId="1671" applyFont="1"/>
    <xf numFmtId="164" fontId="5" fillId="0" borderId="6" xfId="1671" applyNumberFormat="1" applyFont="1" applyBorder="1" applyAlignment="1">
      <alignment horizontal="center" vertical="justify"/>
    </xf>
    <xf numFmtId="0" fontId="5" fillId="0" borderId="6" xfId="1671" applyFont="1" applyBorder="1" applyAlignment="1">
      <alignment horizontal="center" vertical="justify"/>
    </xf>
    <xf numFmtId="165" fontId="5" fillId="0" borderId="6" xfId="1671" applyNumberFormat="1" applyFont="1" applyBorder="1" applyAlignment="1">
      <alignment horizontal="center" vertical="justify"/>
    </xf>
    <xf numFmtId="164" fontId="6" fillId="0" borderId="6" xfId="1671" applyNumberFormat="1" applyFont="1" applyBorder="1" applyAlignment="1">
      <alignment horizontal="center"/>
    </xf>
    <xf numFmtId="0" fontId="6" fillId="0" borderId="6" xfId="1671" applyFont="1" applyBorder="1" applyAlignment="1">
      <alignment horizontal="center" vertical="justify"/>
    </xf>
    <xf numFmtId="14" fontId="9" fillId="0" borderId="6" xfId="1671" applyNumberFormat="1" applyFont="1" applyBorder="1" applyAlignment="1">
      <alignment horizontal="center" vertical="justify"/>
    </xf>
    <xf numFmtId="164" fontId="6" fillId="0" borderId="6" xfId="1672" applyNumberFormat="1" applyFont="1" applyBorder="1" applyAlignment="1">
      <alignment horizontal="center"/>
    </xf>
    <xf numFmtId="0" fontId="6" fillId="0" borderId="6" xfId="1672" applyFont="1" applyBorder="1"/>
    <xf numFmtId="0" fontId="9" fillId="0" borderId="6" xfId="1672" applyFont="1" applyBorder="1" applyAlignment="1">
      <alignment horizontal="center"/>
    </xf>
    <xf numFmtId="0" fontId="5" fillId="0" borderId="6" xfId="1672" applyFont="1" applyBorder="1" applyAlignment="1">
      <alignment horizontal="center"/>
    </xf>
    <xf numFmtId="165" fontId="5" fillId="0" borderId="6" xfId="1672" applyNumberFormat="1" applyFont="1" applyBorder="1" applyAlignment="1">
      <alignment horizontal="center"/>
    </xf>
    <xf numFmtId="165" fontId="5" fillId="0" borderId="6" xfId="1672" applyNumberFormat="1" applyFont="1" applyBorder="1"/>
    <xf numFmtId="165" fontId="5" fillId="0" borderId="0" xfId="1672" applyNumberFormat="1" applyFont="1" applyBorder="1" applyAlignment="1"/>
    <xf numFmtId="164" fontId="5" fillId="0" borderId="0" xfId="1672" applyNumberFormat="1" applyFont="1" applyAlignment="1"/>
    <xf numFmtId="0" fontId="5" fillId="0" borderId="0" xfId="1672" applyFont="1"/>
    <xf numFmtId="164" fontId="5" fillId="0" borderId="6" xfId="1671" applyNumberFormat="1" applyFont="1" applyBorder="1" applyAlignment="1">
      <alignment horizontal="center"/>
    </xf>
    <xf numFmtId="0" fontId="6" fillId="0" borderId="6" xfId="1671" applyFont="1" applyBorder="1" applyAlignment="1">
      <alignment horizontal="center"/>
    </xf>
    <xf numFmtId="165" fontId="5" fillId="0" borderId="6" xfId="1671" applyNumberFormat="1" applyFont="1" applyBorder="1" applyAlignment="1">
      <alignment horizontal="center"/>
    </xf>
    <xf numFmtId="165" fontId="5" fillId="0" borderId="0" xfId="1671" applyNumberFormat="1" applyFont="1" applyBorder="1" applyAlignment="1"/>
    <xf numFmtId="164" fontId="5" fillId="0" borderId="0" xfId="1671" applyNumberFormat="1" applyFont="1" applyAlignment="1"/>
    <xf numFmtId="164" fontId="5" fillId="0" borderId="6" xfId="1673" applyNumberFormat="1" applyFont="1" applyBorder="1" applyAlignment="1">
      <alignment horizontal="center"/>
    </xf>
    <xf numFmtId="0" fontId="5" fillId="0" borderId="6" xfId="1673" applyFont="1" applyBorder="1" applyAlignment="1">
      <alignment horizontal="center"/>
    </xf>
    <xf numFmtId="0" fontId="5" fillId="0" borderId="6" xfId="1673" applyFont="1" applyBorder="1"/>
    <xf numFmtId="165" fontId="5" fillId="0" borderId="6" xfId="1673" applyNumberFormat="1" applyFont="1" applyBorder="1" applyAlignment="1">
      <alignment horizontal="center"/>
    </xf>
    <xf numFmtId="165" fontId="5" fillId="2" borderId="6" xfId="1673" applyNumberFormat="1" applyFont="1" applyFill="1" applyBorder="1" applyAlignment="1">
      <alignment horizontal="center"/>
    </xf>
    <xf numFmtId="165" fontId="5" fillId="0" borderId="0" xfId="1673" applyNumberFormat="1" applyFont="1" applyBorder="1" applyAlignment="1"/>
    <xf numFmtId="164" fontId="5" fillId="0" borderId="0" xfId="1673" applyNumberFormat="1" applyFont="1" applyAlignment="1"/>
    <xf numFmtId="0" fontId="5" fillId="0" borderId="0" xfId="1673" applyFont="1"/>
    <xf numFmtId="164" fontId="5" fillId="0" borderId="6" xfId="1674" applyNumberFormat="1" applyFont="1" applyBorder="1" applyAlignment="1">
      <alignment horizontal="center"/>
    </xf>
    <xf numFmtId="0" fontId="5" fillId="0" borderId="6" xfId="1674" applyFont="1" applyBorder="1"/>
    <xf numFmtId="0" fontId="5" fillId="0" borderId="6" xfId="1674" applyFont="1" applyBorder="1" applyAlignment="1">
      <alignment horizontal="center"/>
    </xf>
    <xf numFmtId="165" fontId="5" fillId="0" borderId="6" xfId="1674" applyNumberFormat="1" applyFont="1" applyBorder="1" applyAlignment="1">
      <alignment horizontal="center"/>
    </xf>
    <xf numFmtId="165" fontId="5" fillId="2" borderId="6" xfId="1674" applyNumberFormat="1" applyFont="1" applyFill="1" applyBorder="1" applyAlignment="1">
      <alignment horizontal="center"/>
    </xf>
    <xf numFmtId="165" fontId="5" fillId="0" borderId="0" xfId="1674" applyNumberFormat="1" applyFont="1" applyBorder="1" applyAlignment="1"/>
    <xf numFmtId="164" fontId="5" fillId="0" borderId="0" xfId="1674" applyNumberFormat="1" applyFont="1" applyAlignment="1"/>
    <xf numFmtId="0" fontId="5" fillId="0" borderId="0" xfId="1674" applyFont="1"/>
    <xf numFmtId="0" fontId="5" fillId="3" borderId="6" xfId="1671" applyFont="1" applyFill="1" applyBorder="1"/>
    <xf numFmtId="165" fontId="5" fillId="2" borderId="6" xfId="1671" applyNumberFormat="1" applyFont="1" applyFill="1" applyBorder="1" applyAlignment="1">
      <alignment horizontal="center"/>
    </xf>
    <xf numFmtId="0" fontId="5" fillId="0" borderId="6" xfId="1671" applyFont="1" applyBorder="1" applyAlignment="1">
      <alignment horizontal="left"/>
    </xf>
    <xf numFmtId="0" fontId="5" fillId="0" borderId="10" xfId="1671" applyFont="1" applyBorder="1" applyAlignment="1">
      <alignment horizontal="left"/>
    </xf>
    <xf numFmtId="164" fontId="6" fillId="0" borderId="6" xfId="1675" applyNumberFormat="1" applyFont="1" applyBorder="1" applyAlignment="1">
      <alignment horizontal="center"/>
    </xf>
    <xf numFmtId="0" fontId="6" fillId="0" borderId="6" xfId="1675" applyFont="1" applyBorder="1"/>
    <xf numFmtId="0" fontId="5" fillId="0" borderId="6" xfId="1675" applyFont="1" applyBorder="1"/>
    <xf numFmtId="0" fontId="5" fillId="0" borderId="6" xfId="1675" applyFont="1" applyBorder="1" applyAlignment="1">
      <alignment horizontal="center"/>
    </xf>
    <xf numFmtId="165" fontId="5" fillId="0" borderId="6" xfId="1675" applyNumberFormat="1" applyFont="1" applyBorder="1" applyAlignment="1">
      <alignment horizontal="center"/>
    </xf>
    <xf numFmtId="165" fontId="5" fillId="0" borderId="6" xfId="1675" applyNumberFormat="1" applyFont="1" applyBorder="1"/>
    <xf numFmtId="165" fontId="5" fillId="0" borderId="0" xfId="1675" applyNumberFormat="1" applyFont="1" applyBorder="1" applyAlignment="1"/>
    <xf numFmtId="164" fontId="5" fillId="0" borderId="0" xfId="1675" applyNumberFormat="1" applyFont="1" applyAlignment="1"/>
    <xf numFmtId="0" fontId="5" fillId="0" borderId="0" xfId="1675" applyFont="1"/>
    <xf numFmtId="164" fontId="6" fillId="0" borderId="6" xfId="1671" applyNumberFormat="1" applyFont="1" applyBorder="1"/>
    <xf numFmtId="0" fontId="6" fillId="0" borderId="6" xfId="1671" applyFont="1" applyBorder="1" applyAlignment="1">
      <alignment horizontal="left"/>
    </xf>
    <xf numFmtId="164" fontId="5" fillId="0" borderId="6" xfId="1671" applyNumberFormat="1" applyFont="1" applyBorder="1"/>
    <xf numFmtId="165" fontId="5" fillId="0" borderId="0" xfId="1671" applyNumberFormat="1" applyFont="1" applyAlignment="1"/>
    <xf numFmtId="0" fontId="6" fillId="0" borderId="0" xfId="1671" applyFont="1" applyAlignment="1"/>
    <xf numFmtId="0" fontId="16" fillId="0" borderId="0" xfId="218" applyFont="1"/>
    <xf numFmtId="0" fontId="5" fillId="0" borderId="0" xfId="218" applyFont="1" applyAlignment="1"/>
    <xf numFmtId="164" fontId="16" fillId="0" borderId="0" xfId="218" applyNumberFormat="1" applyFont="1"/>
    <xf numFmtId="166" fontId="5" fillId="0" borderId="0" xfId="218" applyNumberFormat="1" applyFont="1"/>
    <xf numFmtId="165" fontId="5" fillId="0" borderId="0" xfId="218" applyNumberFormat="1" applyFont="1"/>
    <xf numFmtId="164" fontId="5" fillId="0" borderId="0" xfId="218" applyNumberFormat="1" applyFont="1" applyBorder="1" applyAlignment="1">
      <alignment vertical="center"/>
    </xf>
    <xf numFmtId="164" fontId="5" fillId="0" borderId="0" xfId="218" applyNumberFormat="1" applyFont="1" applyBorder="1" applyAlignment="1"/>
    <xf numFmtId="0" fontId="5" fillId="0" borderId="6" xfId="218" applyFont="1" applyBorder="1" applyAlignment="1">
      <alignment horizontal="center"/>
    </xf>
    <xf numFmtId="0" fontId="5" fillId="0" borderId="6" xfId="218" applyFont="1" applyBorder="1"/>
    <xf numFmtId="165" fontId="5" fillId="0" borderId="6" xfId="218" applyNumberFormat="1" applyFont="1" applyBorder="1"/>
    <xf numFmtId="166" fontId="5" fillId="0" borderId="6" xfId="218" applyNumberFormat="1" applyFont="1" applyBorder="1"/>
    <xf numFmtId="0" fontId="5" fillId="0" borderId="9" xfId="218" applyFont="1" applyBorder="1" applyAlignment="1">
      <alignment horizontal="center"/>
    </xf>
    <xf numFmtId="166" fontId="5" fillId="0" borderId="0" xfId="218" applyNumberFormat="1" applyFont="1" applyAlignment="1">
      <alignment horizontal="left"/>
    </xf>
    <xf numFmtId="0" fontId="5" fillId="0" borderId="0" xfId="218" applyFont="1" applyBorder="1" applyAlignment="1">
      <alignment horizontal="left"/>
    </xf>
    <xf numFmtId="0" fontId="6" fillId="0" borderId="6" xfId="218" applyFont="1" applyBorder="1"/>
    <xf numFmtId="165" fontId="5" fillId="0" borderId="0" xfId="218" applyNumberFormat="1" applyFont="1" applyBorder="1"/>
    <xf numFmtId="164" fontId="16" fillId="0" borderId="0" xfId="218" applyNumberFormat="1" applyFont="1" applyBorder="1"/>
    <xf numFmtId="0" fontId="6" fillId="0" borderId="9" xfId="218" applyFont="1" applyBorder="1" applyAlignment="1">
      <alignment horizontal="center"/>
    </xf>
    <xf numFmtId="0" fontId="5" fillId="0" borderId="0" xfId="218" applyFont="1"/>
    <xf numFmtId="0" fontId="9" fillId="0" borderId="0" xfId="218" applyFont="1" applyAlignment="1"/>
    <xf numFmtId="164" fontId="5" fillId="0" borderId="6" xfId="218" applyNumberFormat="1" applyFont="1" applyBorder="1" applyAlignment="1">
      <alignment horizontal="center" vertical="justify"/>
    </xf>
    <xf numFmtId="0" fontId="5" fillId="0" borderId="6" xfId="218" applyFont="1" applyBorder="1" applyAlignment="1">
      <alignment horizontal="center" vertical="justify"/>
    </xf>
    <xf numFmtId="165" fontId="5" fillId="0" borderId="6" xfId="218" applyNumberFormat="1" applyFont="1" applyBorder="1" applyAlignment="1">
      <alignment horizontal="center" vertical="justify"/>
    </xf>
    <xf numFmtId="164" fontId="6" fillId="0" borderId="6" xfId="218" applyNumberFormat="1" applyFont="1" applyBorder="1" applyAlignment="1">
      <alignment horizontal="center"/>
    </xf>
    <xf numFmtId="0" fontId="6" fillId="0" borderId="6" xfId="218" applyFont="1" applyBorder="1" applyAlignment="1">
      <alignment horizontal="center" vertical="justify"/>
    </xf>
    <xf numFmtId="14" fontId="9" fillId="0" borderId="6" xfId="218" applyNumberFormat="1" applyFont="1" applyBorder="1" applyAlignment="1">
      <alignment horizontal="center" vertical="justify"/>
    </xf>
    <xf numFmtId="0" fontId="6" fillId="0" borderId="10" xfId="218" applyFont="1" applyBorder="1"/>
    <xf numFmtId="165" fontId="5" fillId="0" borderId="6" xfId="218" applyNumberFormat="1" applyFont="1" applyBorder="1" applyAlignment="1">
      <alignment horizontal="center"/>
    </xf>
    <xf numFmtId="165" fontId="5" fillId="0" borderId="0" xfId="218" applyNumberFormat="1" applyFont="1" applyBorder="1" applyAlignment="1"/>
    <xf numFmtId="164" fontId="5" fillId="0" borderId="0" xfId="218" applyNumberFormat="1" applyFont="1" applyAlignment="1"/>
    <xf numFmtId="164" fontId="6" fillId="0" borderId="6" xfId="218" applyNumberFormat="1" applyFont="1" applyBorder="1"/>
    <xf numFmtId="0" fontId="6" fillId="0" borderId="6" xfId="218" applyFont="1" applyBorder="1" applyAlignment="1">
      <alignment horizontal="center"/>
    </xf>
    <xf numFmtId="0" fontId="6" fillId="0" borderId="6" xfId="218" applyFont="1" applyBorder="1" applyAlignment="1">
      <alignment horizontal="left"/>
    </xf>
    <xf numFmtId="164" fontId="5" fillId="0" borderId="6" xfId="218" applyNumberFormat="1" applyFont="1" applyBorder="1"/>
    <xf numFmtId="164" fontId="5" fillId="0" borderId="6" xfId="218" applyNumberFormat="1" applyFont="1" applyBorder="1" applyAlignment="1">
      <alignment horizontal="center"/>
    </xf>
    <xf numFmtId="0" fontId="5" fillId="3" borderId="6" xfId="218" applyFont="1" applyFill="1" applyBorder="1"/>
    <xf numFmtId="165" fontId="5" fillId="0" borderId="6" xfId="218" applyNumberFormat="1" applyFont="1" applyFill="1" applyBorder="1" applyAlignment="1">
      <alignment horizontal="center"/>
    </xf>
    <xf numFmtId="165" fontId="5" fillId="0" borderId="0" xfId="218" applyNumberFormat="1" applyFont="1" applyAlignment="1"/>
    <xf numFmtId="0" fontId="6" fillId="0" borderId="0" xfId="218" applyFont="1" applyAlignment="1"/>
    <xf numFmtId="0" fontId="14" fillId="0" borderId="0" xfId="218"/>
    <xf numFmtId="164" fontId="6" fillId="0" borderId="6" xfId="108" applyNumberFormat="1" applyFont="1" applyBorder="1" applyAlignment="1">
      <alignment horizontal="center"/>
    </xf>
    <xf numFmtId="0" fontId="6" fillId="0" borderId="6" xfId="108" applyFont="1" applyBorder="1"/>
    <xf numFmtId="0" fontId="17" fillId="0" borderId="6" xfId="108" applyFont="1" applyBorder="1" applyAlignment="1">
      <alignment horizontal="center"/>
    </xf>
    <xf numFmtId="0" fontId="5" fillId="0" borderId="6" xfId="108" applyFont="1" applyBorder="1" applyAlignment="1">
      <alignment horizontal="center"/>
    </xf>
    <xf numFmtId="165" fontId="5" fillId="0" borderId="6" xfId="108" applyNumberFormat="1" applyFont="1" applyBorder="1" applyAlignment="1">
      <alignment horizontal="center"/>
    </xf>
    <xf numFmtId="165" fontId="5" fillId="0" borderId="6" xfId="108" applyNumberFormat="1" applyFont="1" applyBorder="1"/>
    <xf numFmtId="165" fontId="5" fillId="0" borderId="0" xfId="108" applyNumberFormat="1" applyFont="1" applyBorder="1" applyAlignment="1"/>
    <xf numFmtId="164" fontId="5" fillId="0" borderId="0" xfId="108" applyNumberFormat="1" applyFont="1" applyAlignment="1"/>
    <xf numFmtId="0" fontId="5" fillId="0" borderId="0" xfId="108" applyFont="1"/>
    <xf numFmtId="164" fontId="5" fillId="0" borderId="6" xfId="684" applyNumberFormat="1" applyFont="1" applyBorder="1" applyAlignment="1">
      <alignment horizontal="center"/>
    </xf>
    <xf numFmtId="0" fontId="6" fillId="0" borderId="6" xfId="684" applyFont="1" applyBorder="1" applyAlignment="1">
      <alignment horizontal="center"/>
    </xf>
    <xf numFmtId="0" fontId="6" fillId="0" borderId="6" xfId="684" applyFont="1" applyBorder="1"/>
    <xf numFmtId="0" fontId="5" fillId="0" borderId="6" xfId="684" applyFont="1" applyBorder="1"/>
    <xf numFmtId="165" fontId="5" fillId="0" borderId="6" xfId="684" applyNumberFormat="1" applyFont="1" applyBorder="1"/>
    <xf numFmtId="164" fontId="5" fillId="0" borderId="6" xfId="684" applyNumberFormat="1" applyFont="1" applyBorder="1"/>
    <xf numFmtId="165" fontId="5" fillId="0" borderId="6" xfId="684" applyNumberFormat="1" applyFont="1" applyBorder="1" applyAlignment="1">
      <alignment horizontal="center"/>
    </xf>
    <xf numFmtId="165" fontId="5" fillId="0" borderId="0" xfId="684" applyNumberFormat="1" applyFont="1" applyBorder="1" applyAlignment="1"/>
    <xf numFmtId="164" fontId="5" fillId="0" borderId="0" xfId="684" applyNumberFormat="1" applyFont="1" applyAlignment="1"/>
    <xf numFmtId="0" fontId="5" fillId="0" borderId="0" xfId="684" applyFont="1"/>
    <xf numFmtId="0" fontId="5" fillId="0" borderId="6" xfId="684" applyFont="1" applyBorder="1" applyAlignment="1">
      <alignment horizontal="center"/>
    </xf>
    <xf numFmtId="165" fontId="5" fillId="0" borderId="6" xfId="684" applyNumberFormat="1" applyFont="1" applyFill="1" applyBorder="1" applyAlignment="1">
      <alignment horizontal="center"/>
    </xf>
    <xf numFmtId="165" fontId="5" fillId="2" borderId="6" xfId="684" applyNumberFormat="1" applyFont="1" applyFill="1" applyBorder="1" applyAlignment="1">
      <alignment horizontal="center"/>
    </xf>
    <xf numFmtId="164" fontId="6" fillId="0" borderId="6" xfId="684" applyNumberFormat="1" applyFont="1" applyBorder="1" applyAlignment="1">
      <alignment horizontal="center"/>
    </xf>
    <xf numFmtId="0" fontId="5" fillId="0" borderId="0" xfId="1289" applyFont="1" applyBorder="1" applyAlignment="1">
      <alignment horizontal="left"/>
    </xf>
    <xf numFmtId="0" fontId="16" fillId="0" borderId="0" xfId="1684" applyFont="1"/>
    <xf numFmtId="0" fontId="5" fillId="0" borderId="0" xfId="1684" applyFont="1" applyAlignment="1"/>
    <xf numFmtId="164" fontId="16" fillId="0" borderId="0" xfId="1684" applyNumberFormat="1" applyFont="1"/>
    <xf numFmtId="166" fontId="5" fillId="0" borderId="0" xfId="1684" applyNumberFormat="1" applyFont="1"/>
    <xf numFmtId="165" fontId="5" fillId="0" borderId="0" xfId="1684" applyNumberFormat="1" applyFont="1"/>
    <xf numFmtId="164" fontId="5" fillId="0" borderId="0" xfId="1684" applyNumberFormat="1" applyFont="1" applyBorder="1" applyAlignment="1">
      <alignment vertical="center"/>
    </xf>
    <xf numFmtId="164" fontId="5" fillId="0" borderId="0" xfId="1684" applyNumberFormat="1" applyFont="1" applyBorder="1" applyAlignment="1"/>
    <xf numFmtId="0" fontId="5" fillId="0" borderId="6" xfId="1684" applyFont="1" applyBorder="1" applyAlignment="1">
      <alignment horizontal="center"/>
    </xf>
    <xf numFmtId="0" fontId="5" fillId="0" borderId="6" xfId="1684" applyFont="1" applyBorder="1"/>
    <xf numFmtId="165" fontId="5" fillId="0" borderId="6" xfId="1684" applyNumberFormat="1" applyFont="1" applyBorder="1"/>
    <xf numFmtId="166" fontId="5" fillId="0" borderId="6" xfId="1684" applyNumberFormat="1" applyFont="1" applyBorder="1"/>
    <xf numFmtId="0" fontId="5" fillId="0" borderId="9" xfId="1684" applyFont="1" applyBorder="1" applyAlignment="1">
      <alignment horizontal="center"/>
    </xf>
    <xf numFmtId="166" fontId="5" fillId="0" borderId="0" xfId="1684" applyNumberFormat="1" applyFont="1" applyAlignment="1">
      <alignment horizontal="left"/>
    </xf>
    <xf numFmtId="0" fontId="5" fillId="0" borderId="0" xfId="1684" applyFont="1" applyBorder="1" applyAlignment="1">
      <alignment horizontal="left"/>
    </xf>
    <xf numFmtId="0" fontId="6" fillId="0" borderId="6" xfId="1684" applyFont="1" applyBorder="1"/>
    <xf numFmtId="165" fontId="5" fillId="0" borderId="0" xfId="1684" applyNumberFormat="1" applyFont="1" applyBorder="1"/>
    <xf numFmtId="164" fontId="16" fillId="0" borderId="0" xfId="1684" applyNumberFormat="1" applyFont="1" applyBorder="1"/>
    <xf numFmtId="0" fontId="6" fillId="0" borderId="9" xfId="1684" applyFont="1" applyBorder="1" applyAlignment="1">
      <alignment horizontal="center"/>
    </xf>
    <xf numFmtId="0" fontId="5" fillId="0" borderId="0" xfId="1684" applyFont="1"/>
    <xf numFmtId="0" fontId="9" fillId="0" borderId="0" xfId="1684" applyFont="1"/>
    <xf numFmtId="164" fontId="5" fillId="0" borderId="6" xfId="1684" applyNumberFormat="1" applyFont="1" applyBorder="1" applyAlignment="1">
      <alignment horizontal="center" vertical="justify"/>
    </xf>
    <xf numFmtId="0" fontId="5" fillId="0" borderId="6" xfId="1684" applyFont="1" applyBorder="1" applyAlignment="1">
      <alignment horizontal="center" vertical="justify"/>
    </xf>
    <xf numFmtId="165" fontId="5" fillId="0" borderId="6" xfId="1684" applyNumberFormat="1" applyFont="1" applyBorder="1" applyAlignment="1">
      <alignment horizontal="center" vertical="justify"/>
    </xf>
    <xf numFmtId="164" fontId="6" fillId="0" borderId="6" xfId="1684" applyNumberFormat="1" applyFont="1" applyBorder="1" applyAlignment="1">
      <alignment horizontal="center"/>
    </xf>
    <xf numFmtId="0" fontId="6" fillId="0" borderId="6" xfId="1684" applyFont="1" applyBorder="1" applyAlignment="1">
      <alignment horizontal="center" vertical="justify"/>
    </xf>
    <xf numFmtId="14" fontId="9" fillId="0" borderId="6" xfId="1684" applyNumberFormat="1" applyFont="1" applyBorder="1" applyAlignment="1">
      <alignment horizontal="center" vertical="justify"/>
    </xf>
    <xf numFmtId="164" fontId="6" fillId="0" borderId="6" xfId="1685" applyNumberFormat="1" applyFont="1" applyBorder="1" applyAlignment="1">
      <alignment horizontal="center"/>
    </xf>
    <xf numFmtId="0" fontId="6" fillId="0" borderId="6" xfId="1685" applyFont="1" applyBorder="1"/>
    <xf numFmtId="0" fontId="9" fillId="0" borderId="6" xfId="1685" applyFont="1" applyBorder="1" applyAlignment="1">
      <alignment horizontal="center"/>
    </xf>
    <xf numFmtId="0" fontId="5" fillId="0" borderId="6" xfId="1685" applyFont="1" applyBorder="1" applyAlignment="1">
      <alignment horizontal="center"/>
    </xf>
    <xf numFmtId="165" fontId="5" fillId="0" borderId="6" xfId="1685" applyNumberFormat="1" applyFont="1" applyBorder="1" applyAlignment="1">
      <alignment horizontal="center"/>
    </xf>
    <xf numFmtId="165" fontId="5" fillId="0" borderId="6" xfId="1685" applyNumberFormat="1" applyFont="1" applyBorder="1"/>
    <xf numFmtId="165" fontId="5" fillId="0" borderId="0" xfId="1685" applyNumberFormat="1" applyFont="1" applyBorder="1" applyAlignment="1"/>
    <xf numFmtId="164" fontId="5" fillId="0" borderId="0" xfId="1685" applyNumberFormat="1" applyFont="1" applyAlignment="1"/>
    <xf numFmtId="0" fontId="5" fillId="0" borderId="0" xfId="1685" applyFont="1"/>
    <xf numFmtId="164" fontId="5" fillId="0" borderId="6" xfId="1684" applyNumberFormat="1" applyFont="1" applyBorder="1" applyAlignment="1">
      <alignment horizontal="center"/>
    </xf>
    <xf numFmtId="0" fontId="6" fillId="0" borderId="6" xfId="1684" applyFont="1" applyBorder="1" applyAlignment="1">
      <alignment horizontal="center"/>
    </xf>
    <xf numFmtId="165" fontId="5" fillId="0" borderId="6" xfId="1684" applyNumberFormat="1" applyFont="1" applyBorder="1" applyAlignment="1">
      <alignment horizontal="center"/>
    </xf>
    <xf numFmtId="165" fontId="5" fillId="0" borderId="0" xfId="1684" applyNumberFormat="1" applyFont="1" applyBorder="1" applyAlignment="1"/>
    <xf numFmtId="164" fontId="5" fillId="0" borderId="0" xfId="1684" applyNumberFormat="1" applyFont="1" applyAlignment="1"/>
    <xf numFmtId="164" fontId="5" fillId="0" borderId="6" xfId="1686" applyNumberFormat="1" applyFont="1" applyBorder="1" applyAlignment="1">
      <alignment horizontal="center"/>
    </xf>
    <xf numFmtId="0" fontId="5" fillId="0" borderId="6" xfId="1686" applyFont="1" applyBorder="1" applyAlignment="1">
      <alignment horizontal="center"/>
    </xf>
    <xf numFmtId="0" fontId="5" fillId="0" borderId="6" xfId="1686" applyFont="1" applyBorder="1"/>
    <xf numFmtId="165" fontId="5" fillId="0" borderId="6" xfId="1686" applyNumberFormat="1" applyFont="1" applyBorder="1" applyAlignment="1">
      <alignment horizontal="center"/>
    </xf>
    <xf numFmtId="165" fontId="5" fillId="2" borderId="6" xfId="1686" applyNumberFormat="1" applyFont="1" applyFill="1" applyBorder="1" applyAlignment="1">
      <alignment horizontal="center"/>
    </xf>
    <xf numFmtId="165" fontId="5" fillId="0" borderId="0" xfId="1686" applyNumberFormat="1" applyFont="1" applyBorder="1" applyAlignment="1"/>
    <xf numFmtId="164" fontId="5" fillId="0" borderId="0" xfId="1686" applyNumberFormat="1" applyFont="1" applyAlignment="1"/>
    <xf numFmtId="0" fontId="5" fillId="0" borderId="0" xfId="1686" applyFont="1"/>
    <xf numFmtId="164" fontId="5" fillId="0" borderId="6" xfId="1687" applyNumberFormat="1" applyFont="1" applyBorder="1" applyAlignment="1">
      <alignment horizontal="center"/>
    </xf>
    <xf numFmtId="0" fontId="5" fillId="0" borderId="6" xfId="1687" applyFont="1" applyBorder="1"/>
    <xf numFmtId="0" fontId="5" fillId="0" borderId="6" xfId="1687" applyFont="1" applyBorder="1" applyAlignment="1">
      <alignment horizontal="center"/>
    </xf>
    <xf numFmtId="165" fontId="5" fillId="0" borderId="6" xfId="1687" applyNumberFormat="1" applyFont="1" applyBorder="1" applyAlignment="1">
      <alignment horizontal="center"/>
    </xf>
    <xf numFmtId="165" fontId="5" fillId="2" borderId="6" xfId="1687" applyNumberFormat="1" applyFont="1" applyFill="1" applyBorder="1" applyAlignment="1">
      <alignment horizontal="center"/>
    </xf>
    <xf numFmtId="165" fontId="5" fillId="0" borderId="0" xfId="1687" applyNumberFormat="1" applyFont="1" applyBorder="1" applyAlignment="1"/>
    <xf numFmtId="164" fontId="5" fillId="0" borderId="0" xfId="1687" applyNumberFormat="1" applyFont="1" applyAlignment="1"/>
    <xf numFmtId="0" fontId="5" fillId="0" borderId="0" xfId="1687" applyFont="1"/>
    <xf numFmtId="0" fontId="5" fillId="3" borderId="6" xfId="1684" applyFont="1" applyFill="1" applyBorder="1"/>
    <xf numFmtId="165" fontId="5" fillId="2" borderId="6" xfId="1684" applyNumberFormat="1" applyFont="1" applyFill="1" applyBorder="1" applyAlignment="1">
      <alignment horizontal="center"/>
    </xf>
    <xf numFmtId="164" fontId="5" fillId="0" borderId="6" xfId="1688" applyNumberFormat="1" applyFont="1" applyBorder="1" applyAlignment="1">
      <alignment horizontal="center"/>
    </xf>
    <xf numFmtId="0" fontId="5" fillId="3" borderId="6" xfId="1688" applyFont="1" applyFill="1" applyBorder="1"/>
    <xf numFmtId="0" fontId="5" fillId="0" borderId="6" xfId="1688" applyFont="1" applyBorder="1" applyAlignment="1">
      <alignment horizontal="center"/>
    </xf>
    <xf numFmtId="165" fontId="5" fillId="0" borderId="6" xfId="1688" applyNumberFormat="1" applyFont="1" applyBorder="1" applyAlignment="1">
      <alignment horizontal="center"/>
    </xf>
    <xf numFmtId="165" fontId="5" fillId="2" borderId="6" xfId="1688" applyNumberFormat="1" applyFont="1" applyFill="1" applyBorder="1" applyAlignment="1">
      <alignment horizontal="center"/>
    </xf>
    <xf numFmtId="165" fontId="5" fillId="0" borderId="0" xfId="1688" applyNumberFormat="1" applyFont="1" applyBorder="1" applyAlignment="1"/>
    <xf numFmtId="164" fontId="5" fillId="0" borderId="0" xfId="1688" applyNumberFormat="1" applyFont="1" applyAlignment="1"/>
    <xf numFmtId="0" fontId="5" fillId="0" borderId="0" xfId="1688" applyFont="1"/>
    <xf numFmtId="0" fontId="5" fillId="0" borderId="6" xfId="1684" applyFont="1" applyBorder="1" applyAlignment="1">
      <alignment horizontal="left"/>
    </xf>
    <xf numFmtId="0" fontId="5" fillId="0" borderId="10" xfId="1684" applyFont="1" applyBorder="1" applyAlignment="1">
      <alignment horizontal="left"/>
    </xf>
    <xf numFmtId="164" fontId="5" fillId="0" borderId="6" xfId="1658" applyNumberFormat="1" applyFont="1" applyBorder="1" applyAlignment="1">
      <alignment horizontal="center"/>
    </xf>
    <xf numFmtId="0" fontId="5" fillId="0" borderId="6" xfId="1658" applyFont="1" applyBorder="1" applyAlignment="1">
      <alignment horizontal="center"/>
    </xf>
    <xf numFmtId="0" fontId="5" fillId="0" borderId="6" xfId="1658" applyFont="1" applyBorder="1"/>
    <xf numFmtId="165" fontId="5" fillId="0" borderId="6" xfId="1658" applyNumberFormat="1" applyFont="1" applyBorder="1" applyAlignment="1">
      <alignment horizontal="center"/>
    </xf>
    <xf numFmtId="165" fontId="5" fillId="2" borderId="6" xfId="1658" applyNumberFormat="1" applyFont="1" applyFill="1" applyBorder="1" applyAlignment="1">
      <alignment horizontal="center"/>
    </xf>
    <xf numFmtId="165" fontId="5" fillId="0" borderId="0" xfId="1658" applyNumberFormat="1" applyFont="1" applyBorder="1" applyAlignment="1"/>
    <xf numFmtId="164" fontId="5" fillId="0" borderId="0" xfId="1658" applyNumberFormat="1" applyFont="1" applyAlignment="1"/>
    <xf numFmtId="0" fontId="5" fillId="0" borderId="0" xfId="1658" applyFont="1"/>
    <xf numFmtId="164" fontId="6" fillId="0" borderId="6" xfId="1684" applyNumberFormat="1" applyFont="1" applyBorder="1"/>
    <xf numFmtId="0" fontId="6" fillId="0" borderId="6" xfId="1684" applyFont="1" applyBorder="1" applyAlignment="1">
      <alignment horizontal="left"/>
    </xf>
    <xf numFmtId="164" fontId="5" fillId="0" borderId="6" xfId="1684" applyNumberFormat="1" applyFont="1" applyBorder="1"/>
    <xf numFmtId="164" fontId="6" fillId="0" borderId="6" xfId="1689" applyNumberFormat="1" applyFont="1" applyBorder="1" applyAlignment="1">
      <alignment horizontal="center"/>
    </xf>
    <xf numFmtId="0" fontId="6" fillId="0" borderId="6" xfId="1689" applyFont="1" applyBorder="1"/>
    <xf numFmtId="0" fontId="5" fillId="0" borderId="6" xfId="1689" applyFont="1" applyBorder="1"/>
    <xf numFmtId="0" fontId="5" fillId="0" borderId="6" xfId="1689" applyFont="1" applyBorder="1" applyAlignment="1">
      <alignment horizontal="center"/>
    </xf>
    <xf numFmtId="165" fontId="5" fillId="0" borderId="6" xfId="1689" applyNumberFormat="1" applyFont="1" applyBorder="1" applyAlignment="1">
      <alignment horizontal="center"/>
    </xf>
    <xf numFmtId="165" fontId="5" fillId="0" borderId="6" xfId="1689" applyNumberFormat="1" applyFont="1" applyBorder="1"/>
    <xf numFmtId="165" fontId="5" fillId="0" borderId="0" xfId="1689" applyNumberFormat="1" applyFont="1" applyBorder="1" applyAlignment="1"/>
    <xf numFmtId="164" fontId="5" fillId="0" borderId="0" xfId="1689" applyNumberFormat="1" applyFont="1" applyAlignment="1"/>
    <xf numFmtId="0" fontId="5" fillId="0" borderId="0" xfId="1689" applyFont="1"/>
    <xf numFmtId="165" fontId="5" fillId="0" borderId="0" xfId="1684" applyNumberFormat="1" applyFont="1" applyAlignment="1"/>
    <xf numFmtId="0" fontId="6" fillId="0" borderId="0" xfId="1684" applyFont="1" applyAlignment="1"/>
    <xf numFmtId="0" fontId="16" fillId="0" borderId="0" xfId="1657" applyFont="1"/>
    <xf numFmtId="0" fontId="5" fillId="0" borderId="0" xfId="1657" applyFont="1" applyAlignment="1"/>
    <xf numFmtId="164" fontId="16" fillId="0" borderId="0" xfId="1657" applyNumberFormat="1" applyFont="1"/>
    <xf numFmtId="166" fontId="5" fillId="0" borderId="0" xfId="1657" applyNumberFormat="1" applyFont="1"/>
    <xf numFmtId="165" fontId="5" fillId="0" borderId="0" xfId="1657" applyNumberFormat="1" applyFont="1"/>
    <xf numFmtId="164" fontId="5" fillId="0" borderId="0" xfId="1657" applyNumberFormat="1" applyFont="1" applyBorder="1" applyAlignment="1">
      <alignment vertical="center"/>
    </xf>
    <xf numFmtId="164" fontId="5" fillId="0" borderId="0" xfId="1657" applyNumberFormat="1" applyFont="1" applyBorder="1" applyAlignment="1"/>
    <xf numFmtId="0" fontId="5" fillId="0" borderId="6" xfId="1657" applyFont="1" applyBorder="1" applyAlignment="1">
      <alignment horizontal="center"/>
    </xf>
    <xf numFmtId="0" fontId="5" fillId="0" borderId="6" xfId="1657" applyFont="1" applyBorder="1"/>
    <xf numFmtId="165" fontId="5" fillId="0" borderId="6" xfId="1657" applyNumberFormat="1" applyFont="1" applyBorder="1"/>
    <xf numFmtId="166" fontId="5" fillId="0" borderId="6" xfId="1657" applyNumberFormat="1" applyFont="1" applyBorder="1"/>
    <xf numFmtId="0" fontId="5" fillId="0" borderId="9" xfId="1657" applyFont="1" applyBorder="1" applyAlignment="1">
      <alignment horizontal="center"/>
    </xf>
    <xf numFmtId="166" fontId="5" fillId="0" borderId="0" xfId="1657" applyNumberFormat="1" applyFont="1" applyAlignment="1">
      <alignment horizontal="left"/>
    </xf>
    <xf numFmtId="0" fontId="5" fillId="0" borderId="0" xfId="1657" applyFont="1" applyBorder="1" applyAlignment="1">
      <alignment horizontal="left"/>
    </xf>
    <xf numFmtId="0" fontId="6" fillId="0" borderId="6" xfId="1657" applyFont="1" applyBorder="1"/>
    <xf numFmtId="165" fontId="5" fillId="0" borderId="0" xfId="1657" applyNumberFormat="1" applyFont="1" applyBorder="1"/>
    <xf numFmtId="164" fontId="16" fillId="0" borderId="0" xfId="1657" applyNumberFormat="1" applyFont="1" applyBorder="1"/>
    <xf numFmtId="0" fontId="6" fillId="0" borderId="9" xfId="1657" applyFont="1" applyBorder="1" applyAlignment="1">
      <alignment horizontal="center"/>
    </xf>
    <xf numFmtId="0" fontId="5" fillId="0" borderId="0" xfId="1657" applyFont="1"/>
    <xf numFmtId="0" fontId="9" fillId="0" borderId="0" xfId="1657" applyFont="1" applyAlignment="1"/>
    <xf numFmtId="164" fontId="5" fillId="0" borderId="6" xfId="1657" applyNumberFormat="1" applyFont="1" applyBorder="1" applyAlignment="1">
      <alignment horizontal="center" vertical="justify"/>
    </xf>
    <xf numFmtId="0" fontId="5" fillId="0" borderId="6" xfId="1657" applyFont="1" applyBorder="1" applyAlignment="1">
      <alignment horizontal="center" vertical="justify"/>
    </xf>
    <xf numFmtId="165" fontId="5" fillId="0" borderId="6" xfId="1657" applyNumberFormat="1" applyFont="1" applyBorder="1" applyAlignment="1">
      <alignment horizontal="center" vertical="justify"/>
    </xf>
    <xf numFmtId="164" fontId="6" fillId="0" borderId="6" xfId="1657" applyNumberFormat="1" applyFont="1" applyBorder="1" applyAlignment="1">
      <alignment horizontal="center"/>
    </xf>
    <xf numFmtId="0" fontId="6" fillId="0" borderId="6" xfId="1657" applyFont="1" applyBorder="1" applyAlignment="1">
      <alignment horizontal="center" vertical="justify"/>
    </xf>
    <xf numFmtId="14" fontId="9" fillId="0" borderId="6" xfId="1657" applyNumberFormat="1" applyFont="1" applyBorder="1" applyAlignment="1">
      <alignment horizontal="center" vertical="justify"/>
    </xf>
    <xf numFmtId="0" fontId="6" fillId="0" borderId="10" xfId="1657" applyFont="1" applyBorder="1"/>
    <xf numFmtId="165" fontId="5" fillId="0" borderId="6" xfId="1657" applyNumberFormat="1" applyFont="1" applyBorder="1" applyAlignment="1">
      <alignment horizontal="center"/>
    </xf>
    <xf numFmtId="165" fontId="5" fillId="0" borderId="0" xfId="1657" applyNumberFormat="1" applyFont="1" applyBorder="1" applyAlignment="1"/>
    <xf numFmtId="164" fontId="5" fillId="0" borderId="0" xfId="1657" applyNumberFormat="1" applyFont="1" applyAlignment="1"/>
    <xf numFmtId="0" fontId="6" fillId="0" borderId="6" xfId="1658" applyFont="1" applyBorder="1" applyAlignment="1">
      <alignment horizontal="center"/>
    </xf>
    <xf numFmtId="0" fontId="6" fillId="0" borderId="6" xfId="1658" applyFont="1" applyBorder="1"/>
    <xf numFmtId="165" fontId="5" fillId="0" borderId="6" xfId="1658" applyNumberFormat="1" applyFont="1" applyBorder="1"/>
    <xf numFmtId="164" fontId="5" fillId="0" borderId="6" xfId="1658" applyNumberFormat="1" applyFont="1" applyBorder="1"/>
    <xf numFmtId="165" fontId="5" fillId="0" borderId="6" xfId="1658" applyNumberFormat="1" applyFont="1" applyFill="1" applyBorder="1" applyAlignment="1">
      <alignment horizontal="center"/>
    </xf>
    <xf numFmtId="164" fontId="6" fillId="0" borderId="6" xfId="1658" applyNumberFormat="1" applyFont="1" applyBorder="1" applyAlignment="1">
      <alignment horizontal="center"/>
    </xf>
    <xf numFmtId="164" fontId="6" fillId="0" borderId="6" xfId="1656" applyNumberFormat="1" applyFont="1" applyBorder="1"/>
    <xf numFmtId="0" fontId="6" fillId="0" borderId="6" xfId="1656" applyFont="1" applyBorder="1" applyAlignment="1">
      <alignment horizontal="center"/>
    </xf>
    <xf numFmtId="0" fontId="6" fillId="0" borderId="6" xfId="1656" applyFont="1" applyBorder="1" applyAlignment="1">
      <alignment horizontal="left"/>
    </xf>
    <xf numFmtId="0" fontId="5" fillId="0" borderId="6" xfId="1656" applyFont="1" applyBorder="1"/>
    <xf numFmtId="165" fontId="5" fillId="0" borderId="6" xfId="1656" applyNumberFormat="1" applyFont="1" applyBorder="1"/>
    <xf numFmtId="164" fontId="5" fillId="0" borderId="6" xfId="1656" applyNumberFormat="1" applyFont="1" applyBorder="1"/>
    <xf numFmtId="165" fontId="5" fillId="0" borderId="0" xfId="1656" applyNumberFormat="1" applyFont="1" applyBorder="1" applyAlignment="1"/>
    <xf numFmtId="164" fontId="5" fillId="0" borderId="0" xfId="1656" applyNumberFormat="1" applyFont="1" applyAlignment="1"/>
    <xf numFmtId="0" fontId="5" fillId="0" borderId="0" xfId="1656" applyFont="1"/>
    <xf numFmtId="164" fontId="5" fillId="0" borderId="6" xfId="1656" applyNumberFormat="1" applyFont="1" applyBorder="1" applyAlignment="1">
      <alignment horizontal="center"/>
    </xf>
    <xf numFmtId="0" fontId="5" fillId="0" borderId="6" xfId="1656" applyFont="1" applyBorder="1" applyAlignment="1">
      <alignment horizontal="center"/>
    </xf>
    <xf numFmtId="0" fontId="5" fillId="3" borderId="6" xfId="1656" applyFont="1" applyFill="1" applyBorder="1"/>
    <xf numFmtId="165" fontId="5" fillId="0" borderId="6" xfId="1656" applyNumberFormat="1" applyFont="1" applyBorder="1" applyAlignment="1">
      <alignment horizontal="center"/>
    </xf>
    <xf numFmtId="164" fontId="6" fillId="0" borderId="6" xfId="1656" applyNumberFormat="1" applyFont="1" applyBorder="1" applyAlignment="1">
      <alignment horizontal="center"/>
    </xf>
    <xf numFmtId="0" fontId="6" fillId="0" borderId="6" xfId="1656" applyFont="1" applyBorder="1"/>
    <xf numFmtId="164" fontId="6" fillId="0" borderId="6" xfId="1657" applyNumberFormat="1" applyFont="1" applyBorder="1"/>
    <xf numFmtId="0" fontId="6" fillId="0" borderId="6" xfId="1657" applyFont="1" applyBorder="1" applyAlignment="1">
      <alignment horizontal="center"/>
    </xf>
    <xf numFmtId="0" fontId="6" fillId="0" borderId="6" xfId="1657" applyFont="1" applyBorder="1" applyAlignment="1">
      <alignment horizontal="left"/>
    </xf>
    <xf numFmtId="164" fontId="5" fillId="0" borderId="6" xfId="1657" applyNumberFormat="1" applyFont="1" applyBorder="1"/>
    <xf numFmtId="164" fontId="5" fillId="0" borderId="6" xfId="1657" applyNumberFormat="1" applyFont="1" applyBorder="1" applyAlignment="1">
      <alignment horizontal="center"/>
    </xf>
    <xf numFmtId="0" fontId="5" fillId="3" borderId="6" xfId="1657" applyFont="1" applyFill="1" applyBorder="1"/>
    <xf numFmtId="165" fontId="5" fillId="0" borderId="6" xfId="1657" applyNumberFormat="1" applyFont="1" applyFill="1" applyBorder="1" applyAlignment="1">
      <alignment horizontal="center"/>
    </xf>
    <xf numFmtId="165" fontId="5" fillId="0" borderId="0" xfId="1657" applyNumberFormat="1" applyFont="1" applyAlignment="1"/>
    <xf numFmtId="0" fontId="6" fillId="0" borderId="0" xfId="1657" applyFont="1" applyAlignment="1"/>
    <xf numFmtId="0" fontId="14" fillId="0" borderId="0" xfId="1657"/>
    <xf numFmtId="164" fontId="6" fillId="0" borderId="6" xfId="1655" applyNumberFormat="1" applyFont="1" applyBorder="1" applyAlignment="1">
      <alignment horizontal="center"/>
    </xf>
    <xf numFmtId="0" fontId="6" fillId="0" borderId="6" xfId="1655" applyFont="1" applyBorder="1"/>
    <xf numFmtId="0" fontId="17" fillId="0" borderId="6" xfId="1655" applyFont="1" applyBorder="1" applyAlignment="1">
      <alignment horizontal="center"/>
    </xf>
    <xf numFmtId="0" fontId="5" fillId="0" borderId="6" xfId="1655" applyFont="1" applyBorder="1" applyAlignment="1">
      <alignment horizontal="center"/>
    </xf>
    <xf numFmtId="165" fontId="5" fillId="0" borderId="6" xfId="1655" applyNumberFormat="1" applyFont="1" applyBorder="1" applyAlignment="1">
      <alignment horizontal="center"/>
    </xf>
    <xf numFmtId="165" fontId="5" fillId="0" borderId="6" xfId="1655" applyNumberFormat="1" applyFont="1" applyBorder="1"/>
    <xf numFmtId="165" fontId="5" fillId="0" borderId="0" xfId="1655" applyNumberFormat="1" applyFont="1" applyBorder="1" applyAlignment="1"/>
    <xf numFmtId="164" fontId="5" fillId="0" borderId="0" xfId="1655" applyNumberFormat="1" applyFont="1" applyAlignment="1"/>
    <xf numFmtId="0" fontId="5" fillId="0" borderId="0" xfId="1655" applyFont="1"/>
    <xf numFmtId="164" fontId="6" fillId="0" borderId="6" xfId="1690" applyNumberFormat="1" applyFont="1" applyBorder="1" applyAlignment="1">
      <alignment horizontal="center"/>
    </xf>
    <xf numFmtId="0" fontId="6" fillId="0" borderId="6" xfId="1690" applyFont="1" applyBorder="1"/>
    <xf numFmtId="0" fontId="5" fillId="0" borderId="6" xfId="1690" applyFont="1" applyBorder="1"/>
    <xf numFmtId="0" fontId="5" fillId="0" borderId="6" xfId="1690" applyFont="1" applyBorder="1" applyAlignment="1">
      <alignment horizontal="center"/>
    </xf>
    <xf numFmtId="165" fontId="5" fillId="0" borderId="6" xfId="1690" applyNumberFormat="1" applyFont="1" applyBorder="1" applyAlignment="1">
      <alignment horizontal="center"/>
    </xf>
    <xf numFmtId="165" fontId="5" fillId="0" borderId="6" xfId="1690" applyNumberFormat="1" applyFont="1" applyBorder="1"/>
    <xf numFmtId="165" fontId="5" fillId="0" borderId="0" xfId="1690" applyNumberFormat="1" applyFont="1" applyBorder="1" applyAlignment="1"/>
    <xf numFmtId="164" fontId="5" fillId="0" borderId="0" xfId="1690" applyNumberFormat="1" applyFont="1" applyAlignment="1"/>
    <xf numFmtId="0" fontId="5" fillId="0" borderId="0" xfId="1690" applyFont="1"/>
    <xf numFmtId="164" fontId="6" fillId="0" borderId="6" xfId="1690" applyNumberFormat="1" applyFont="1" applyBorder="1"/>
    <xf numFmtId="0" fontId="6" fillId="0" borderId="6" xfId="1690" applyFont="1" applyBorder="1" applyAlignment="1">
      <alignment horizontal="center"/>
    </xf>
    <xf numFmtId="0" fontId="6" fillId="0" borderId="6" xfId="1690" applyFont="1" applyBorder="1" applyAlignment="1">
      <alignment horizontal="left"/>
    </xf>
    <xf numFmtId="164" fontId="5" fillId="0" borderId="6" xfId="1690" applyNumberFormat="1" applyFont="1" applyBorder="1"/>
    <xf numFmtId="164" fontId="5" fillId="0" borderId="6" xfId="1690" applyNumberFormat="1" applyFont="1" applyBorder="1" applyAlignment="1">
      <alignment horizontal="center"/>
    </xf>
    <xf numFmtId="0" fontId="5" fillId="3" borderId="6" xfId="1690" applyFont="1" applyFill="1" applyBorder="1"/>
    <xf numFmtId="165" fontId="5" fillId="0" borderId="6" xfId="1690" applyNumberFormat="1" applyFont="1" applyFill="1" applyBorder="1" applyAlignment="1">
      <alignment horizontal="center"/>
    </xf>
    <xf numFmtId="164" fontId="5" fillId="0" borderId="6" xfId="1691" applyNumberFormat="1" applyFont="1" applyBorder="1" applyAlignment="1">
      <alignment horizontal="center"/>
    </xf>
    <xf numFmtId="0" fontId="6" fillId="0" borderId="6" xfId="1691" applyFont="1" applyBorder="1" applyAlignment="1">
      <alignment horizontal="center"/>
    </xf>
    <xf numFmtId="0" fontId="6" fillId="0" borderId="6" xfId="1691" applyFont="1" applyBorder="1"/>
    <xf numFmtId="0" fontId="5" fillId="0" borderId="6" xfId="1691" applyFont="1" applyBorder="1"/>
    <xf numFmtId="165" fontId="5" fillId="0" borderId="6" xfId="1691" applyNumberFormat="1" applyFont="1" applyBorder="1"/>
    <xf numFmtId="164" fontId="5" fillId="0" borderId="6" xfId="1691" applyNumberFormat="1" applyFont="1" applyBorder="1"/>
    <xf numFmtId="165" fontId="5" fillId="0" borderId="6" xfId="1691" applyNumberFormat="1" applyFont="1" applyBorder="1" applyAlignment="1">
      <alignment horizontal="center"/>
    </xf>
    <xf numFmtId="165" fontId="5" fillId="0" borderId="0" xfId="1691" applyNumberFormat="1" applyFont="1" applyBorder="1" applyAlignment="1"/>
    <xf numFmtId="164" fontId="5" fillId="0" borderId="0" xfId="1691" applyNumberFormat="1" applyFont="1" applyAlignment="1"/>
    <xf numFmtId="0" fontId="5" fillId="0" borderId="0" xfId="1691" applyFont="1"/>
    <xf numFmtId="0" fontId="5" fillId="0" borderId="6" xfId="1691" applyFont="1" applyBorder="1" applyAlignment="1">
      <alignment horizontal="center"/>
    </xf>
    <xf numFmtId="165" fontId="5" fillId="2" borderId="6" xfId="1691" applyNumberFormat="1" applyFont="1" applyFill="1" applyBorder="1" applyAlignment="1">
      <alignment horizontal="center"/>
    </xf>
    <xf numFmtId="164" fontId="5" fillId="0" borderId="6" xfId="1692" applyNumberFormat="1" applyFont="1" applyBorder="1" applyAlignment="1">
      <alignment horizontal="center"/>
    </xf>
    <xf numFmtId="0" fontId="5" fillId="0" borderId="6" xfId="1692" applyFont="1" applyBorder="1"/>
    <xf numFmtId="0" fontId="5" fillId="0" borderId="6" xfId="1692" applyFont="1" applyBorder="1" applyAlignment="1">
      <alignment horizontal="center"/>
    </xf>
    <xf numFmtId="165" fontId="5" fillId="0" borderId="6" xfId="1692" applyNumberFormat="1" applyFont="1" applyBorder="1" applyAlignment="1">
      <alignment horizontal="center"/>
    </xf>
    <xf numFmtId="165" fontId="5" fillId="2" borderId="6" xfId="1692" applyNumberFormat="1" applyFont="1" applyFill="1" applyBorder="1" applyAlignment="1">
      <alignment horizontal="center"/>
    </xf>
    <xf numFmtId="165" fontId="5" fillId="0" borderId="0" xfId="1692" applyNumberFormat="1" applyFont="1" applyBorder="1" applyAlignment="1"/>
    <xf numFmtId="164" fontId="5" fillId="0" borderId="0" xfId="1692" applyNumberFormat="1" applyFont="1" applyAlignment="1"/>
    <xf numFmtId="0" fontId="5" fillId="0" borderId="0" xfId="1692" applyFont="1"/>
    <xf numFmtId="0" fontId="5" fillId="3" borderId="6" xfId="1655" applyFont="1" applyFill="1" applyBorder="1"/>
    <xf numFmtId="164" fontId="5" fillId="0" borderId="6" xfId="1655" applyNumberFormat="1" applyFont="1" applyBorder="1" applyAlignment="1">
      <alignment horizontal="center"/>
    </xf>
    <xf numFmtId="164" fontId="5" fillId="0" borderId="6" xfId="1670" applyNumberFormat="1" applyFont="1" applyBorder="1" applyAlignment="1">
      <alignment horizontal="center"/>
    </xf>
    <xf numFmtId="0" fontId="5" fillId="3" borderId="6" xfId="1670" applyFont="1" applyFill="1" applyBorder="1"/>
    <xf numFmtId="0" fontId="5" fillId="0" borderId="6" xfId="1670" applyFont="1" applyBorder="1" applyAlignment="1">
      <alignment horizontal="center"/>
    </xf>
    <xf numFmtId="165" fontId="5" fillId="0" borderId="6" xfId="1670" applyNumberFormat="1" applyFont="1" applyBorder="1" applyAlignment="1">
      <alignment horizontal="center"/>
    </xf>
    <xf numFmtId="165" fontId="5" fillId="5" borderId="6" xfId="1670" applyNumberFormat="1" applyFont="1" applyFill="1" applyBorder="1" applyAlignment="1">
      <alignment horizontal="center"/>
    </xf>
    <xf numFmtId="165" fontId="5" fillId="0" borderId="0" xfId="1670" applyNumberFormat="1" applyFont="1" applyBorder="1" applyAlignment="1"/>
    <xf numFmtId="164" fontId="5" fillId="0" borderId="0" xfId="1670" applyNumberFormat="1" applyFont="1" applyAlignment="1"/>
    <xf numFmtId="0" fontId="5" fillId="0" borderId="0" xfId="1670" applyFont="1"/>
    <xf numFmtId="164" fontId="6" fillId="0" borderId="6" xfId="1691" applyNumberFormat="1" applyFont="1" applyBorder="1" applyAlignment="1">
      <alignment horizontal="center"/>
    </xf>
    <xf numFmtId="0" fontId="5" fillId="0" borderId="10" xfId="1691" applyFont="1" applyBorder="1"/>
    <xf numFmtId="0" fontId="5" fillId="0" borderId="9" xfId="1691" applyFont="1" applyBorder="1" applyAlignment="1">
      <alignment horizontal="center"/>
    </xf>
    <xf numFmtId="164" fontId="6" fillId="0" borderId="6" xfId="1394" applyNumberFormat="1" applyFont="1" applyBorder="1" applyAlignment="1">
      <alignment horizontal="center"/>
    </xf>
    <xf numFmtId="0" fontId="6" fillId="0" borderId="6" xfId="1394" applyFont="1" applyBorder="1"/>
    <xf numFmtId="0" fontId="5" fillId="0" borderId="6" xfId="1394" applyFont="1" applyBorder="1"/>
    <xf numFmtId="0" fontId="5" fillId="0" borderId="6" xfId="1394" applyFont="1" applyBorder="1" applyAlignment="1">
      <alignment horizontal="center"/>
    </xf>
    <xf numFmtId="165" fontId="5" fillId="0" borderId="6" xfId="1394" applyNumberFormat="1" applyFont="1" applyBorder="1" applyAlignment="1">
      <alignment horizontal="center"/>
    </xf>
    <xf numFmtId="165" fontId="5" fillId="0" borderId="6" xfId="1394" applyNumberFormat="1" applyFont="1" applyBorder="1"/>
    <xf numFmtId="165" fontId="5" fillId="0" borderId="0" xfId="1394" applyNumberFormat="1" applyFont="1" applyBorder="1" applyAlignment="1"/>
    <xf numFmtId="164" fontId="5" fillId="0" borderId="0" xfId="1394" applyNumberFormat="1" applyFont="1" applyAlignment="1"/>
    <xf numFmtId="0" fontId="5" fillId="0" borderId="0" xfId="1394" applyFont="1"/>
    <xf numFmtId="164" fontId="6" fillId="0" borderId="6" xfId="1394" applyNumberFormat="1" applyFont="1" applyBorder="1"/>
    <xf numFmtId="0" fontId="6" fillId="0" borderId="6" xfId="1394" applyFont="1" applyBorder="1" applyAlignment="1">
      <alignment horizontal="center"/>
    </xf>
    <xf numFmtId="0" fontId="6" fillId="0" borderId="6" xfId="1394" applyFont="1" applyBorder="1" applyAlignment="1">
      <alignment horizontal="left"/>
    </xf>
    <xf numFmtId="164" fontId="5" fillId="0" borderId="6" xfId="1394" applyNumberFormat="1" applyFont="1" applyBorder="1"/>
    <xf numFmtId="164" fontId="5" fillId="0" borderId="6" xfId="1394" applyNumberFormat="1" applyFont="1" applyBorder="1" applyAlignment="1">
      <alignment horizontal="center"/>
    </xf>
    <xf numFmtId="0" fontId="5" fillId="3" borderId="6" xfId="1394" applyFont="1" applyFill="1" applyBorder="1"/>
    <xf numFmtId="165" fontId="5" fillId="2" borderId="6" xfId="1394" applyNumberFormat="1" applyFont="1" applyFill="1" applyBorder="1" applyAlignment="1">
      <alignment horizontal="center"/>
    </xf>
    <xf numFmtId="0" fontId="5" fillId="0" borderId="0" xfId="1289" applyFont="1" applyBorder="1" applyAlignment="1">
      <alignment horizontal="left"/>
    </xf>
    <xf numFmtId="165" fontId="5" fillId="2" borderId="6" xfId="1656" applyNumberFormat="1" applyFont="1" applyFill="1" applyBorder="1"/>
    <xf numFmtId="165" fontId="5" fillId="2" borderId="6" xfId="1656" applyNumberFormat="1" applyFont="1" applyFill="1" applyBorder="1" applyAlignment="1">
      <alignment horizontal="center"/>
    </xf>
    <xf numFmtId="165" fontId="5" fillId="5" borderId="6" xfId="1684" applyNumberFormat="1" applyFont="1" applyFill="1" applyBorder="1" applyAlignment="1">
      <alignment horizontal="center"/>
    </xf>
    <xf numFmtId="165" fontId="5" fillId="5" borderId="6" xfId="1691" applyNumberFormat="1" applyFont="1" applyFill="1" applyBorder="1" applyAlignment="1">
      <alignment horizontal="center"/>
    </xf>
    <xf numFmtId="0" fontId="16" fillId="0" borderId="0" xfId="1699" applyFont="1"/>
    <xf numFmtId="0" fontId="5" fillId="0" borderId="0" xfId="1699" applyFont="1" applyAlignment="1"/>
    <xf numFmtId="164" fontId="16" fillId="0" borderId="0" xfId="1699" applyNumberFormat="1" applyFont="1"/>
    <xf numFmtId="166" fontId="5" fillId="0" borderId="0" xfId="1699" applyNumberFormat="1" applyFont="1"/>
    <xf numFmtId="165" fontId="5" fillId="0" borderId="0" xfId="1699" applyNumberFormat="1" applyFont="1"/>
    <xf numFmtId="164" fontId="5" fillId="0" borderId="0" xfId="1699" applyNumberFormat="1" applyFont="1" applyBorder="1" applyAlignment="1">
      <alignment vertical="center"/>
    </xf>
    <xf numFmtId="164" fontId="5" fillId="0" borderId="0" xfId="1699" applyNumberFormat="1" applyFont="1" applyBorder="1" applyAlignment="1"/>
    <xf numFmtId="0" fontId="5" fillId="0" borderId="6" xfId="1699" applyFont="1" applyBorder="1" applyAlignment="1">
      <alignment horizontal="center"/>
    </xf>
    <xf numFmtId="0" fontId="5" fillId="0" borderId="6" xfId="1699" applyFont="1" applyBorder="1"/>
    <xf numFmtId="165" fontId="5" fillId="0" borderId="6" xfId="1699" applyNumberFormat="1" applyFont="1" applyBorder="1"/>
    <xf numFmtId="166" fontId="5" fillId="0" borderId="6" xfId="1699" applyNumberFormat="1" applyFont="1" applyBorder="1"/>
    <xf numFmtId="0" fontId="5" fillId="0" borderId="9" xfId="1699" applyFont="1" applyBorder="1" applyAlignment="1">
      <alignment horizontal="center"/>
    </xf>
    <xf numFmtId="166" fontId="5" fillId="0" borderId="0" xfId="1699" applyNumberFormat="1" applyFont="1" applyAlignment="1">
      <alignment horizontal="left"/>
    </xf>
    <xf numFmtId="0" fontId="5" fillId="0" borderId="0" xfId="1699" applyFont="1" applyBorder="1" applyAlignment="1">
      <alignment horizontal="left"/>
    </xf>
    <xf numFmtId="0" fontId="6" fillId="0" borderId="6" xfId="1699" applyFont="1" applyBorder="1"/>
    <xf numFmtId="165" fontId="5" fillId="0" borderId="0" xfId="1699" applyNumberFormat="1" applyFont="1" applyBorder="1"/>
    <xf numFmtId="164" fontId="16" fillId="0" borderId="0" xfId="1699" applyNumberFormat="1" applyFont="1" applyBorder="1"/>
    <xf numFmtId="0" fontId="6" fillId="0" borderId="9" xfId="1699" applyFont="1" applyBorder="1" applyAlignment="1">
      <alignment horizontal="center"/>
    </xf>
    <xf numFmtId="0" fontId="5" fillId="0" borderId="0" xfId="1699" applyFont="1"/>
    <xf numFmtId="0" fontId="9" fillId="0" borderId="0" xfId="1699" applyFont="1"/>
    <xf numFmtId="164" fontId="5" fillId="0" borderId="6" xfId="1699" applyNumberFormat="1" applyFont="1" applyBorder="1" applyAlignment="1">
      <alignment horizontal="center" vertical="justify"/>
    </xf>
    <xf numFmtId="0" fontId="5" fillId="0" borderId="6" xfId="1699" applyFont="1" applyBorder="1" applyAlignment="1">
      <alignment horizontal="center" vertical="justify"/>
    </xf>
    <xf numFmtId="165" fontId="5" fillId="0" borderId="6" xfId="1699" applyNumberFormat="1" applyFont="1" applyBorder="1" applyAlignment="1">
      <alignment horizontal="center" vertical="justify"/>
    </xf>
    <xf numFmtId="164" fontId="6" fillId="0" borderId="6" xfId="1699" applyNumberFormat="1" applyFont="1" applyBorder="1" applyAlignment="1">
      <alignment horizontal="center"/>
    </xf>
    <xf numFmtId="0" fontId="6" fillId="0" borderId="6" xfId="1699" applyFont="1" applyBorder="1" applyAlignment="1">
      <alignment horizontal="center" vertical="justify"/>
    </xf>
    <xf numFmtId="14" fontId="9" fillId="0" borderId="6" xfId="1699" applyNumberFormat="1" applyFont="1" applyBorder="1" applyAlignment="1">
      <alignment horizontal="center" vertical="justify"/>
    </xf>
    <xf numFmtId="0" fontId="6" fillId="0" borderId="10" xfId="1699" applyFont="1" applyBorder="1"/>
    <xf numFmtId="165" fontId="5" fillId="0" borderId="6" xfId="1699" applyNumberFormat="1" applyFont="1" applyBorder="1" applyAlignment="1">
      <alignment horizontal="center"/>
    </xf>
    <xf numFmtId="165" fontId="5" fillId="0" borderId="0" xfId="1699" applyNumberFormat="1" applyFont="1" applyBorder="1" applyAlignment="1"/>
    <xf numFmtId="164" fontId="5" fillId="0" borderId="0" xfId="1699" applyNumberFormat="1" applyFont="1" applyAlignment="1"/>
    <xf numFmtId="164" fontId="5" fillId="0" borderId="6" xfId="1699" applyNumberFormat="1" applyFont="1" applyBorder="1" applyAlignment="1">
      <alignment horizontal="center"/>
    </xf>
    <xf numFmtId="0" fontId="6" fillId="0" borderId="6" xfId="1699" applyFont="1" applyBorder="1" applyAlignment="1">
      <alignment horizontal="center"/>
    </xf>
    <xf numFmtId="165" fontId="5" fillId="2" borderId="6" xfId="1699" applyNumberFormat="1" applyFont="1" applyFill="1" applyBorder="1" applyAlignment="1">
      <alignment horizontal="center"/>
    </xf>
    <xf numFmtId="0" fontId="5" fillId="3" borderId="6" xfId="1699" applyFont="1" applyFill="1" applyBorder="1"/>
    <xf numFmtId="0" fontId="5" fillId="0" borderId="6" xfId="1700" applyFont="1" applyBorder="1"/>
    <xf numFmtId="0" fontId="5" fillId="0" borderId="6" xfId="1700" applyFont="1" applyBorder="1" applyAlignment="1">
      <alignment horizontal="center"/>
    </xf>
    <xf numFmtId="165" fontId="5" fillId="0" borderId="6" xfId="1700" applyNumberFormat="1" applyFont="1" applyBorder="1" applyAlignment="1">
      <alignment horizontal="center"/>
    </xf>
    <xf numFmtId="164" fontId="5" fillId="0" borderId="6" xfId="1700" applyNumberFormat="1" applyFont="1" applyBorder="1" applyAlignment="1">
      <alignment horizontal="center"/>
    </xf>
    <xf numFmtId="165" fontId="5" fillId="0" borderId="0" xfId="1700" applyNumberFormat="1" applyFont="1" applyBorder="1" applyAlignment="1"/>
    <xf numFmtId="164" fontId="5" fillId="0" borderId="0" xfId="1700" applyNumberFormat="1" applyFont="1" applyAlignment="1"/>
    <xf numFmtId="0" fontId="5" fillId="0" borderId="0" xfId="1700" applyFont="1"/>
    <xf numFmtId="0" fontId="5" fillId="0" borderId="6" xfId="1699" applyFont="1" applyBorder="1" applyAlignment="1">
      <alignment horizontal="left"/>
    </xf>
    <xf numFmtId="165" fontId="5" fillId="2" borderId="6" xfId="1701" applyNumberFormat="1" applyFont="1" applyFill="1" applyBorder="1" applyAlignment="1">
      <alignment horizontal="center"/>
    </xf>
    <xf numFmtId="0" fontId="5" fillId="0" borderId="10" xfId="1699" applyFont="1" applyBorder="1" applyAlignment="1">
      <alignment horizontal="left"/>
    </xf>
    <xf numFmtId="164" fontId="6" fillId="0" borderId="6" xfId="1699" applyNumberFormat="1" applyFont="1" applyBorder="1"/>
    <xf numFmtId="0" fontId="6" fillId="0" borderId="6" xfId="1699" applyFont="1" applyBorder="1" applyAlignment="1">
      <alignment horizontal="left"/>
    </xf>
    <xf numFmtId="164" fontId="5" fillId="0" borderId="6" xfId="1699" applyNumberFormat="1" applyFont="1" applyBorder="1"/>
    <xf numFmtId="165" fontId="5" fillId="0" borderId="6" xfId="1699" applyNumberFormat="1" applyFont="1" applyFill="1" applyBorder="1" applyAlignment="1">
      <alignment horizontal="center"/>
    </xf>
    <xf numFmtId="164" fontId="6" fillId="0" borderId="6" xfId="1702" applyNumberFormat="1" applyFont="1" applyBorder="1" applyAlignment="1">
      <alignment horizontal="center"/>
    </xf>
    <xf numFmtId="0" fontId="6" fillId="0" borderId="6" xfId="1702" applyFont="1" applyBorder="1"/>
    <xf numFmtId="0" fontId="5" fillId="0" borderId="6" xfId="1702" applyFont="1" applyBorder="1"/>
    <xf numFmtId="0" fontId="5" fillId="0" borderId="6" xfId="1702" applyFont="1" applyBorder="1" applyAlignment="1">
      <alignment horizontal="center"/>
    </xf>
    <xf numFmtId="165" fontId="5" fillId="0" borderId="6" xfId="1702" applyNumberFormat="1" applyFont="1" applyBorder="1" applyAlignment="1">
      <alignment horizontal="center"/>
    </xf>
    <xf numFmtId="165" fontId="5" fillId="0" borderId="6" xfId="1702" applyNumberFormat="1" applyFont="1" applyBorder="1"/>
    <xf numFmtId="165" fontId="5" fillId="0" borderId="0" xfId="1702" applyNumberFormat="1" applyFont="1" applyBorder="1" applyAlignment="1"/>
    <xf numFmtId="164" fontId="5" fillId="0" borderId="0" xfId="1702" applyNumberFormat="1" applyFont="1" applyAlignment="1"/>
    <xf numFmtId="0" fontId="5" fillId="0" borderId="0" xfId="1702" applyFont="1"/>
    <xf numFmtId="164" fontId="6" fillId="0" borderId="6" xfId="1702" applyNumberFormat="1" applyFont="1" applyBorder="1"/>
    <xf numFmtId="0" fontId="6" fillId="0" borderId="6" xfId="1702" applyFont="1" applyBorder="1" applyAlignment="1">
      <alignment horizontal="center"/>
    </xf>
    <xf numFmtId="0" fontId="6" fillId="0" borderId="6" xfId="1702" applyFont="1" applyBorder="1" applyAlignment="1">
      <alignment horizontal="left"/>
    </xf>
    <xf numFmtId="164" fontId="5" fillId="0" borderId="6" xfId="1702" applyNumberFormat="1" applyFont="1" applyBorder="1"/>
    <xf numFmtId="164" fontId="5" fillId="0" borderId="6" xfId="1702" applyNumberFormat="1" applyFont="1" applyBorder="1" applyAlignment="1">
      <alignment horizontal="center"/>
    </xf>
    <xf numFmtId="0" fontId="5" fillId="3" borderId="6" xfId="1702" applyFont="1" applyFill="1" applyBorder="1"/>
    <xf numFmtId="165" fontId="5" fillId="2" borderId="6" xfId="1702" applyNumberFormat="1" applyFont="1" applyFill="1" applyBorder="1" applyAlignment="1">
      <alignment horizontal="center"/>
    </xf>
    <xf numFmtId="165" fontId="5" fillId="0" borderId="0" xfId="1699" applyNumberFormat="1" applyFont="1" applyAlignment="1"/>
    <xf numFmtId="0" fontId="6" fillId="0" borderId="0" xfId="1699" applyFont="1" applyAlignment="1"/>
    <xf numFmtId="0" fontId="14" fillId="0" borderId="0" xfId="1699"/>
    <xf numFmtId="0" fontId="16" fillId="0" borderId="0" xfId="1704" applyFont="1"/>
    <xf numFmtId="0" fontId="5" fillId="0" borderId="0" xfId="1704" applyFont="1" applyAlignment="1"/>
    <xf numFmtId="164" fontId="16" fillId="0" borderId="0" xfId="1704" applyNumberFormat="1" applyFont="1"/>
    <xf numFmtId="166" fontId="5" fillId="0" borderId="0" xfId="1704" applyNumberFormat="1" applyFont="1"/>
    <xf numFmtId="165" fontId="5" fillId="0" borderId="0" xfId="1704" applyNumberFormat="1" applyFont="1"/>
    <xf numFmtId="164" fontId="5" fillId="0" borderId="0" xfId="1704" applyNumberFormat="1" applyFont="1" applyBorder="1" applyAlignment="1">
      <alignment vertical="center"/>
    </xf>
    <xf numFmtId="164" fontId="5" fillId="0" borderId="0" xfId="1704" applyNumberFormat="1" applyFont="1" applyBorder="1" applyAlignment="1"/>
    <xf numFmtId="0" fontId="5" fillId="0" borderId="6" xfId="1704" applyFont="1" applyBorder="1" applyAlignment="1">
      <alignment horizontal="center"/>
    </xf>
    <xf numFmtId="0" fontId="5" fillId="0" borderId="6" xfId="1704" applyFont="1" applyBorder="1"/>
    <xf numFmtId="165" fontId="5" fillId="0" borderId="6" xfId="1704" applyNumberFormat="1" applyFont="1" applyBorder="1"/>
    <xf numFmtId="166" fontId="5" fillId="0" borderId="6" xfId="1704" applyNumberFormat="1" applyFont="1" applyBorder="1"/>
    <xf numFmtId="0" fontId="5" fillId="0" borderId="9" xfId="1704" applyFont="1" applyBorder="1" applyAlignment="1">
      <alignment horizontal="center"/>
    </xf>
    <xf numFmtId="166" fontId="5" fillId="0" borderId="0" xfId="1704" applyNumberFormat="1" applyFont="1" applyAlignment="1">
      <alignment horizontal="left"/>
    </xf>
    <xf numFmtId="0" fontId="5" fillId="0" borderId="0" xfId="1704" applyFont="1" applyBorder="1" applyAlignment="1">
      <alignment horizontal="left"/>
    </xf>
    <xf numFmtId="0" fontId="6" fillId="0" borderId="6" xfId="1704" applyFont="1" applyBorder="1"/>
    <xf numFmtId="165" fontId="5" fillId="0" borderId="0" xfId="1704" applyNumberFormat="1" applyFont="1" applyBorder="1"/>
    <xf numFmtId="164" fontId="16" fillId="0" borderId="0" xfId="1704" applyNumberFormat="1" applyFont="1" applyBorder="1"/>
    <xf numFmtId="0" fontId="6" fillId="0" borderId="9" xfId="1704" applyFont="1" applyBorder="1" applyAlignment="1">
      <alignment horizontal="center"/>
    </xf>
    <xf numFmtId="0" fontId="5" fillId="0" borderId="0" xfId="1704" applyFont="1"/>
    <xf numFmtId="0" fontId="9" fillId="0" borderId="0" xfId="1704" applyFont="1" applyAlignment="1"/>
    <xf numFmtId="164" fontId="5" fillId="0" borderId="6" xfId="1704" applyNumberFormat="1" applyFont="1" applyBorder="1" applyAlignment="1">
      <alignment horizontal="center" vertical="justify"/>
    </xf>
    <xf numFmtId="0" fontId="5" fillId="0" borderId="6" xfId="1704" applyFont="1" applyBorder="1" applyAlignment="1">
      <alignment horizontal="center" vertical="justify"/>
    </xf>
    <xf numFmtId="165" fontId="5" fillId="0" borderId="6" xfId="1704" applyNumberFormat="1" applyFont="1" applyBorder="1" applyAlignment="1">
      <alignment horizontal="center" vertical="justify"/>
    </xf>
    <xf numFmtId="164" fontId="6" fillId="0" borderId="6" xfId="1704" applyNumberFormat="1" applyFont="1" applyBorder="1" applyAlignment="1">
      <alignment horizontal="center"/>
    </xf>
    <xf numFmtId="0" fontId="6" fillId="0" borderId="6" xfId="1704" applyFont="1" applyBorder="1" applyAlignment="1">
      <alignment horizontal="center" vertical="justify"/>
    </xf>
    <xf numFmtId="14" fontId="9" fillId="0" borderId="6" xfId="1704" applyNumberFormat="1" applyFont="1" applyBorder="1" applyAlignment="1">
      <alignment horizontal="center" vertical="justify"/>
    </xf>
    <xf numFmtId="0" fontId="6" fillId="0" borderId="10" xfId="1704" applyFont="1" applyBorder="1"/>
    <xf numFmtId="165" fontId="5" fillId="0" borderId="6" xfId="1704" applyNumberFormat="1" applyFont="1" applyBorder="1" applyAlignment="1">
      <alignment horizontal="center"/>
    </xf>
    <xf numFmtId="165" fontId="5" fillId="0" borderId="0" xfId="1704" applyNumberFormat="1" applyFont="1" applyBorder="1" applyAlignment="1"/>
    <xf numFmtId="164" fontId="5" fillId="0" borderId="0" xfId="1704" applyNumberFormat="1" applyFont="1" applyAlignment="1"/>
    <xf numFmtId="164" fontId="5" fillId="0" borderId="6" xfId="1681" applyNumberFormat="1" applyFont="1" applyBorder="1" applyAlignment="1">
      <alignment horizontal="center"/>
    </xf>
    <xf numFmtId="0" fontId="6" fillId="0" borderId="6" xfId="1681" applyFont="1" applyBorder="1" applyAlignment="1">
      <alignment horizontal="center"/>
    </xf>
    <xf numFmtId="0" fontId="6" fillId="0" borderId="6" xfId="1681" applyFont="1" applyBorder="1"/>
    <xf numFmtId="0" fontId="5" fillId="0" borderId="6" xfId="1681" applyFont="1" applyBorder="1"/>
    <xf numFmtId="165" fontId="5" fillId="0" borderId="6" xfId="1681" applyNumberFormat="1" applyFont="1" applyBorder="1"/>
    <xf numFmtId="164" fontId="5" fillId="0" borderId="6" xfId="1681" applyNumberFormat="1" applyFont="1" applyBorder="1"/>
    <xf numFmtId="165" fontId="5" fillId="0" borderId="6" xfId="1681" applyNumberFormat="1" applyFont="1" applyBorder="1" applyAlignment="1">
      <alignment horizontal="center"/>
    </xf>
    <xf numFmtId="165" fontId="5" fillId="0" borderId="0" xfId="1681" applyNumberFormat="1" applyFont="1" applyBorder="1" applyAlignment="1"/>
    <xf numFmtId="164" fontId="5" fillId="0" borderId="0" xfId="1681" applyNumberFormat="1" applyFont="1" applyAlignment="1"/>
    <xf numFmtId="0" fontId="5" fillId="0" borderId="0" xfId="1681" applyFont="1"/>
    <xf numFmtId="0" fontId="5" fillId="0" borderId="6" xfId="1681" applyFont="1" applyBorder="1" applyAlignment="1">
      <alignment horizontal="center"/>
    </xf>
    <xf numFmtId="165" fontId="5" fillId="0" borderId="6" xfId="1681" applyNumberFormat="1" applyFont="1" applyFill="1" applyBorder="1" applyAlignment="1">
      <alignment horizontal="center"/>
    </xf>
    <xf numFmtId="165" fontId="5" fillId="2" borderId="6" xfId="1681" applyNumberFormat="1" applyFont="1" applyFill="1" applyBorder="1" applyAlignment="1">
      <alignment horizontal="center"/>
    </xf>
    <xf numFmtId="164" fontId="6" fillId="0" borderId="6" xfId="1681" applyNumberFormat="1" applyFont="1" applyBorder="1" applyAlignment="1">
      <alignment horizontal="center"/>
    </xf>
    <xf numFmtId="164" fontId="6" fillId="0" borderId="6" xfId="1703" applyNumberFormat="1" applyFont="1" applyBorder="1"/>
    <xf numFmtId="0" fontId="6" fillId="0" borderId="6" xfId="1703" applyFont="1" applyBorder="1" applyAlignment="1">
      <alignment horizontal="center"/>
    </xf>
    <xf numFmtId="0" fontId="6" fillId="0" borderId="6" xfId="1703" applyFont="1" applyBorder="1" applyAlignment="1">
      <alignment horizontal="left"/>
    </xf>
    <xf numFmtId="0" fontId="5" fillId="0" borderId="6" xfId="1703" applyFont="1" applyBorder="1"/>
    <xf numFmtId="165" fontId="5" fillId="0" borderId="6" xfId="1703" applyNumberFormat="1" applyFont="1" applyBorder="1"/>
    <xf numFmtId="164" fontId="5" fillId="0" borderId="6" xfId="1703" applyNumberFormat="1" applyFont="1" applyBorder="1"/>
    <xf numFmtId="165" fontId="5" fillId="0" borderId="0" xfId="1703" applyNumberFormat="1" applyFont="1" applyBorder="1" applyAlignment="1"/>
    <xf numFmtId="164" fontId="5" fillId="0" borderId="0" xfId="1703" applyNumberFormat="1" applyFont="1" applyAlignment="1"/>
    <xf numFmtId="0" fontId="5" fillId="0" borderId="0" xfId="1703" applyFont="1"/>
    <xf numFmtId="164" fontId="5" fillId="0" borderId="6" xfId="1703" applyNumberFormat="1" applyFont="1" applyBorder="1" applyAlignment="1">
      <alignment horizontal="center"/>
    </xf>
    <xf numFmtId="0" fontId="5" fillId="0" borderId="6" xfId="1703" applyFont="1" applyBorder="1" applyAlignment="1">
      <alignment horizontal="center"/>
    </xf>
    <xf numFmtId="0" fontId="5" fillId="3" borderId="6" xfId="1703" applyFont="1" applyFill="1" applyBorder="1"/>
    <xf numFmtId="165" fontId="5" fillId="0" borderId="6" xfId="1703" applyNumberFormat="1" applyFont="1" applyBorder="1" applyAlignment="1">
      <alignment horizontal="center"/>
    </xf>
    <xf numFmtId="164" fontId="6" fillId="0" borderId="6" xfId="1703" applyNumberFormat="1" applyFont="1" applyBorder="1" applyAlignment="1">
      <alignment horizontal="center"/>
    </xf>
    <xf numFmtId="0" fontId="6" fillId="0" borderId="6" xfId="1703" applyFont="1" applyBorder="1"/>
    <xf numFmtId="164" fontId="6" fillId="0" borderId="6" xfId="1704" applyNumberFormat="1" applyFont="1" applyBorder="1"/>
    <xf numFmtId="0" fontId="6" fillId="0" borderId="6" xfId="1704" applyFont="1" applyBorder="1" applyAlignment="1">
      <alignment horizontal="center"/>
    </xf>
    <xf numFmtId="0" fontId="6" fillId="0" borderId="6" xfId="1704" applyFont="1" applyBorder="1" applyAlignment="1">
      <alignment horizontal="left"/>
    </xf>
    <xf numFmtId="164" fontId="5" fillId="0" borderId="6" xfId="1704" applyNumberFormat="1" applyFont="1" applyBorder="1"/>
    <xf numFmtId="164" fontId="5" fillId="0" borderId="6" xfId="1704" applyNumberFormat="1" applyFont="1" applyBorder="1" applyAlignment="1">
      <alignment horizontal="center"/>
    </xf>
    <xf numFmtId="0" fontId="5" fillId="3" borderId="6" xfId="1704" applyFont="1" applyFill="1" applyBorder="1"/>
    <xf numFmtId="165" fontId="5" fillId="0" borderId="6" xfId="1704" applyNumberFormat="1" applyFont="1" applyFill="1" applyBorder="1" applyAlignment="1">
      <alignment horizontal="center"/>
    </xf>
    <xf numFmtId="165" fontId="5" fillId="0" borderId="0" xfId="1704" applyNumberFormat="1" applyFont="1" applyAlignment="1"/>
    <xf numFmtId="0" fontId="6" fillId="0" borderId="0" xfId="1704" applyFont="1" applyAlignment="1"/>
    <xf numFmtId="0" fontId="14" fillId="0" borderId="0" xfId="1704"/>
    <xf numFmtId="164" fontId="6" fillId="0" borderId="6" xfId="1677" applyNumberFormat="1" applyFont="1" applyBorder="1" applyAlignment="1">
      <alignment horizontal="center"/>
    </xf>
    <xf numFmtId="0" fontId="6" fillId="0" borderId="6" xfId="1677" applyFont="1" applyBorder="1"/>
    <xf numFmtId="0" fontId="17" fillId="0" borderId="6" xfId="1677" applyFont="1" applyBorder="1" applyAlignment="1">
      <alignment horizontal="center"/>
    </xf>
    <xf numFmtId="0" fontId="5" fillId="0" borderId="6" xfId="1677" applyFont="1" applyBorder="1" applyAlignment="1">
      <alignment horizontal="center"/>
    </xf>
    <xf numFmtId="165" fontId="5" fillId="0" borderId="6" xfId="1677" applyNumberFormat="1" applyFont="1" applyBorder="1" applyAlignment="1">
      <alignment horizontal="center"/>
    </xf>
    <xf numFmtId="165" fontId="5" fillId="0" borderId="6" xfId="1677" applyNumberFormat="1" applyFont="1" applyBorder="1"/>
    <xf numFmtId="165" fontId="5" fillId="0" borderId="0" xfId="1677" applyNumberFormat="1" applyFont="1" applyBorder="1" applyAlignment="1"/>
    <xf numFmtId="164" fontId="5" fillId="0" borderId="0" xfId="1677" applyNumberFormat="1" applyFont="1" applyAlignment="1"/>
    <xf numFmtId="0" fontId="5" fillId="0" borderId="0" xfId="1677" applyFont="1"/>
    <xf numFmtId="165" fontId="5" fillId="0" borderId="6" xfId="1702" applyNumberFormat="1" applyFont="1" applyFill="1" applyBorder="1" applyAlignment="1">
      <alignment horizontal="center"/>
    </xf>
    <xf numFmtId="164" fontId="5" fillId="0" borderId="6" xfId="1705" applyNumberFormat="1" applyFont="1" applyBorder="1" applyAlignment="1">
      <alignment horizontal="center"/>
    </xf>
    <xf numFmtId="0" fontId="6" fillId="0" borderId="6" xfId="1705" applyFont="1" applyBorder="1" applyAlignment="1">
      <alignment horizontal="center"/>
    </xf>
    <xf numFmtId="0" fontId="6" fillId="0" borderId="6" xfId="1705" applyFont="1" applyBorder="1"/>
    <xf numFmtId="0" fontId="5" fillId="0" borderId="6" xfId="1705" applyFont="1" applyBorder="1"/>
    <xf numFmtId="165" fontId="5" fillId="0" borderId="6" xfId="1705" applyNumberFormat="1" applyFont="1" applyBorder="1"/>
    <xf numFmtId="164" fontId="5" fillId="0" borderId="6" xfId="1705" applyNumberFormat="1" applyFont="1" applyBorder="1"/>
    <xf numFmtId="165" fontId="5" fillId="0" borderId="6" xfId="1705" applyNumberFormat="1" applyFont="1" applyBorder="1" applyAlignment="1">
      <alignment horizontal="center"/>
    </xf>
    <xf numFmtId="165" fontId="5" fillId="0" borderId="0" xfId="1705" applyNumberFormat="1" applyFont="1" applyBorder="1" applyAlignment="1"/>
    <xf numFmtId="164" fontId="5" fillId="0" borderId="0" xfId="1705" applyNumberFormat="1" applyFont="1" applyAlignment="1"/>
    <xf numFmtId="0" fontId="5" fillId="0" borderId="0" xfId="1705" applyFont="1"/>
    <xf numFmtId="0" fontId="5" fillId="0" borderId="6" xfId="1705" applyFont="1" applyBorder="1" applyAlignment="1">
      <alignment horizontal="center"/>
    </xf>
    <xf numFmtId="165" fontId="5" fillId="2" borderId="6" xfId="1705" applyNumberFormat="1" applyFont="1" applyFill="1" applyBorder="1" applyAlignment="1">
      <alignment horizontal="center"/>
    </xf>
    <xf numFmtId="164" fontId="5" fillId="0" borderId="6" xfId="1706" applyNumberFormat="1" applyFont="1" applyBorder="1" applyAlignment="1">
      <alignment horizontal="center"/>
    </xf>
    <xf numFmtId="0" fontId="5" fillId="0" borderId="6" xfId="1706" applyFont="1" applyBorder="1"/>
    <xf numFmtId="0" fontId="5" fillId="0" borderId="6" xfId="1706" applyFont="1" applyBorder="1" applyAlignment="1">
      <alignment horizontal="center"/>
    </xf>
    <xf numFmtId="165" fontId="5" fillId="0" borderId="6" xfId="1706" applyNumberFormat="1" applyFont="1" applyBorder="1" applyAlignment="1">
      <alignment horizontal="center"/>
    </xf>
    <xf numFmtId="165" fontId="5" fillId="2" borderId="6" xfId="1706" applyNumberFormat="1" applyFont="1" applyFill="1" applyBorder="1" applyAlignment="1">
      <alignment horizontal="center"/>
    </xf>
    <xf numFmtId="165" fontId="5" fillId="0" borderId="0" xfId="1706" applyNumberFormat="1" applyFont="1" applyBorder="1" applyAlignment="1"/>
    <xf numFmtId="164" fontId="5" fillId="0" borderId="0" xfId="1706" applyNumberFormat="1" applyFont="1" applyAlignment="1"/>
    <xf numFmtId="0" fontId="5" fillId="0" borderId="0" xfId="1706" applyFont="1"/>
    <xf numFmtId="0" fontId="5" fillId="3" borderId="6" xfId="1677" applyFont="1" applyFill="1" applyBorder="1"/>
    <xf numFmtId="164" fontId="5" fillId="0" borderId="6" xfId="1677" applyNumberFormat="1" applyFont="1" applyBorder="1" applyAlignment="1">
      <alignment horizontal="center"/>
    </xf>
    <xf numFmtId="164" fontId="5" fillId="0" borderId="6" xfId="1707" applyNumberFormat="1" applyFont="1" applyBorder="1" applyAlignment="1">
      <alignment horizontal="center"/>
    </xf>
    <xf numFmtId="0" fontId="5" fillId="3" borderId="6" xfId="1707" applyFont="1" applyFill="1" applyBorder="1"/>
    <xf numFmtId="0" fontId="5" fillId="0" borderId="6" xfId="1707" applyFont="1" applyBorder="1" applyAlignment="1">
      <alignment horizontal="center"/>
    </xf>
    <xf numFmtId="165" fontId="5" fillId="0" borderId="6" xfId="1707" applyNumberFormat="1" applyFont="1" applyBorder="1" applyAlignment="1">
      <alignment horizontal="center"/>
    </xf>
    <xf numFmtId="165" fontId="5" fillId="5" borderId="6" xfId="1707" applyNumberFormat="1" applyFont="1" applyFill="1" applyBorder="1" applyAlignment="1">
      <alignment horizontal="center"/>
    </xf>
    <xf numFmtId="165" fontId="5" fillId="0" borderId="0" xfId="1707" applyNumberFormat="1" applyFont="1" applyBorder="1" applyAlignment="1"/>
    <xf numFmtId="164" fontId="5" fillId="0" borderId="0" xfId="1707" applyNumberFormat="1" applyFont="1" applyAlignment="1"/>
    <xf numFmtId="0" fontId="5" fillId="0" borderId="0" xfId="1707" applyFont="1"/>
    <xf numFmtId="164" fontId="6" fillId="0" borderId="6" xfId="1705" applyNumberFormat="1" applyFont="1" applyBorder="1" applyAlignment="1">
      <alignment horizontal="center"/>
    </xf>
    <xf numFmtId="0" fontId="5" fillId="0" borderId="10" xfId="1705" applyFont="1" applyBorder="1"/>
    <xf numFmtId="0" fontId="5" fillId="0" borderId="9" xfId="1705" applyFont="1" applyBorder="1" applyAlignment="1">
      <alignment horizontal="center"/>
    </xf>
    <xf numFmtId="164" fontId="6" fillId="0" borderId="6" xfId="1677" applyNumberFormat="1" applyFont="1" applyBorder="1"/>
    <xf numFmtId="0" fontId="6" fillId="0" borderId="6" xfId="1677" applyFont="1" applyBorder="1" applyAlignment="1">
      <alignment horizontal="center"/>
    </xf>
    <xf numFmtId="0" fontId="6" fillId="0" borderId="6" xfId="1677" applyFont="1" applyBorder="1" applyAlignment="1">
      <alignment horizontal="left"/>
    </xf>
    <xf numFmtId="0" fontId="5" fillId="0" borderId="6" xfId="1677" applyFont="1" applyBorder="1"/>
    <xf numFmtId="164" fontId="5" fillId="0" borderId="6" xfId="1677" applyNumberFormat="1" applyFont="1" applyBorder="1"/>
    <xf numFmtId="165" fontId="5" fillId="0" borderId="6" xfId="1677" applyNumberFormat="1" applyFont="1" applyFill="1" applyBorder="1" applyAlignment="1">
      <alignment horizontal="center"/>
    </xf>
    <xf numFmtId="165" fontId="5" fillId="2" borderId="6" xfId="1703" applyNumberFormat="1" applyFont="1" applyFill="1" applyBorder="1" applyAlignment="1">
      <alignment horizontal="center"/>
    </xf>
    <xf numFmtId="165" fontId="5" fillId="4" borderId="6" xfId="1702" applyNumberFormat="1" applyFont="1" applyFill="1" applyBorder="1" applyAlignment="1">
      <alignment horizontal="center"/>
    </xf>
    <xf numFmtId="165" fontId="5" fillId="4" borderId="6" xfId="1699" applyNumberFormat="1" applyFont="1" applyFill="1" applyBorder="1" applyAlignment="1">
      <alignment horizontal="center"/>
    </xf>
    <xf numFmtId="0" fontId="5" fillId="0" borderId="0" xfId="218" applyFont="1" applyBorder="1" applyAlignment="1">
      <alignment horizontal="left"/>
    </xf>
    <xf numFmtId="0" fontId="16" fillId="0" borderId="0" xfId="1710" applyFont="1"/>
    <xf numFmtId="0" fontId="5" fillId="0" borderId="0" xfId="1710" applyFont="1" applyAlignment="1"/>
    <xf numFmtId="164" fontId="16" fillId="0" borderId="0" xfId="1710" applyNumberFormat="1" applyFont="1"/>
    <xf numFmtId="166" fontId="5" fillId="0" borderId="0" xfId="1710" applyNumberFormat="1" applyFont="1"/>
    <xf numFmtId="165" fontId="5" fillId="0" borderId="0" xfId="1710" applyNumberFormat="1" applyFont="1"/>
    <xf numFmtId="164" fontId="5" fillId="0" borderId="0" xfId="1710" applyNumberFormat="1" applyFont="1" applyBorder="1" applyAlignment="1">
      <alignment vertical="center"/>
    </xf>
    <xf numFmtId="164" fontId="5" fillId="0" borderId="0" xfId="1710" applyNumberFormat="1" applyFont="1" applyBorder="1" applyAlignment="1"/>
    <xf numFmtId="0" fontId="5" fillId="0" borderId="6" xfId="1710" applyFont="1" applyBorder="1" applyAlignment="1">
      <alignment horizontal="center"/>
    </xf>
    <xf numFmtId="0" fontId="5" fillId="0" borderId="6" xfId="1710" applyFont="1" applyBorder="1"/>
    <xf numFmtId="165" fontId="5" fillId="0" borderId="6" xfId="1710" applyNumberFormat="1" applyFont="1" applyBorder="1"/>
    <xf numFmtId="166" fontId="5" fillId="0" borderId="6" xfId="1710" applyNumberFormat="1" applyFont="1" applyBorder="1"/>
    <xf numFmtId="0" fontId="5" fillId="0" borderId="9" xfId="1710" applyFont="1" applyBorder="1" applyAlignment="1">
      <alignment horizontal="center"/>
    </xf>
    <xf numFmtId="166" fontId="5" fillId="0" borderId="0" xfId="1710" applyNumberFormat="1" applyFont="1" applyAlignment="1">
      <alignment horizontal="left"/>
    </xf>
    <xf numFmtId="0" fontId="5" fillId="0" borderId="0" xfId="1710" applyFont="1" applyBorder="1" applyAlignment="1">
      <alignment horizontal="left"/>
    </xf>
    <xf numFmtId="0" fontId="5" fillId="0" borderId="0" xfId="1710" applyFont="1" applyBorder="1" applyAlignment="1">
      <alignment horizontal="left"/>
    </xf>
    <xf numFmtId="0" fontId="6" fillId="0" borderId="6" xfId="1710" applyFont="1" applyBorder="1"/>
    <xf numFmtId="165" fontId="5" fillId="0" borderId="0" xfId="1710" applyNumberFormat="1" applyFont="1" applyBorder="1"/>
    <xf numFmtId="164" fontId="16" fillId="0" borderId="0" xfId="1710" applyNumberFormat="1" applyFont="1" applyBorder="1"/>
    <xf numFmtId="0" fontId="6" fillId="0" borderId="9" xfId="1710" applyFont="1" applyBorder="1" applyAlignment="1">
      <alignment horizontal="center"/>
    </xf>
    <xf numFmtId="0" fontId="5" fillId="0" borderId="0" xfId="1710" applyFont="1"/>
    <xf numFmtId="0" fontId="9" fillId="0" borderId="0" xfId="1710" applyFont="1"/>
    <xf numFmtId="164" fontId="5" fillId="0" borderId="6" xfId="1710" applyNumberFormat="1" applyFont="1" applyBorder="1" applyAlignment="1">
      <alignment horizontal="center" vertical="justify"/>
    </xf>
    <xf numFmtId="0" fontId="5" fillId="0" borderId="6" xfId="1710" applyFont="1" applyBorder="1" applyAlignment="1">
      <alignment horizontal="center" vertical="justify"/>
    </xf>
    <xf numFmtId="165" fontId="5" fillId="0" borderId="6" xfId="1710" applyNumberFormat="1" applyFont="1" applyBorder="1" applyAlignment="1">
      <alignment horizontal="center" vertical="justify"/>
    </xf>
    <xf numFmtId="164" fontId="6" fillId="0" borderId="6" xfId="1710" applyNumberFormat="1" applyFont="1" applyBorder="1" applyAlignment="1">
      <alignment horizontal="center"/>
    </xf>
    <xf numFmtId="0" fontId="6" fillId="0" borderId="6" xfId="1710" applyFont="1" applyBorder="1" applyAlignment="1">
      <alignment horizontal="center" vertical="justify"/>
    </xf>
    <xf numFmtId="14" fontId="9" fillId="0" borderId="6" xfId="1710" applyNumberFormat="1" applyFont="1" applyBorder="1" applyAlignment="1">
      <alignment horizontal="center" vertical="justify"/>
    </xf>
    <xf numFmtId="164" fontId="6" fillId="0" borderId="6" xfId="1711" applyNumberFormat="1" applyFont="1" applyBorder="1" applyAlignment="1">
      <alignment horizontal="center"/>
    </xf>
    <xf numFmtId="0" fontId="6" fillId="0" borderId="6" xfId="1711" applyFont="1" applyBorder="1"/>
    <xf numFmtId="0" fontId="9" fillId="0" borderId="6" xfId="1711" applyFont="1" applyBorder="1" applyAlignment="1">
      <alignment horizontal="center"/>
    </xf>
    <xf numFmtId="0" fontId="5" fillId="0" borderId="6" xfId="1711" applyFont="1" applyBorder="1" applyAlignment="1">
      <alignment horizontal="center"/>
    </xf>
    <xf numFmtId="165" fontId="5" fillId="0" borderId="6" xfId="1711" applyNumberFormat="1" applyFont="1" applyBorder="1" applyAlignment="1">
      <alignment horizontal="center"/>
    </xf>
    <xf numFmtId="165" fontId="5" fillId="0" borderId="6" xfId="1711" applyNumberFormat="1" applyFont="1" applyBorder="1"/>
    <xf numFmtId="165" fontId="5" fillId="0" borderId="0" xfId="1711" applyNumberFormat="1" applyFont="1" applyBorder="1" applyAlignment="1"/>
    <xf numFmtId="164" fontId="5" fillId="0" borderId="0" xfId="1711" applyNumberFormat="1" applyFont="1" applyAlignment="1"/>
    <xf numFmtId="0" fontId="5" fillId="0" borderId="0" xfId="1711" applyFont="1"/>
    <xf numFmtId="164" fontId="5" fillId="0" borderId="6" xfId="1710" applyNumberFormat="1" applyFont="1" applyBorder="1" applyAlignment="1">
      <alignment horizontal="center"/>
    </xf>
    <xf numFmtId="0" fontId="6" fillId="0" borderId="6" xfId="1710" applyFont="1" applyBorder="1" applyAlignment="1">
      <alignment horizontal="center"/>
    </xf>
    <xf numFmtId="165" fontId="5" fillId="0" borderId="6" xfId="1710" applyNumberFormat="1" applyFont="1" applyBorder="1" applyAlignment="1">
      <alignment horizontal="center"/>
    </xf>
    <xf numFmtId="165" fontId="5" fillId="0" borderId="0" xfId="1710" applyNumberFormat="1" applyFont="1" applyBorder="1" applyAlignment="1"/>
    <xf numFmtId="164" fontId="5" fillId="0" borderId="0" xfId="1710" applyNumberFormat="1" applyFont="1" applyAlignment="1"/>
    <xf numFmtId="164" fontId="5" fillId="0" borderId="6" xfId="1712" applyNumberFormat="1" applyFont="1" applyBorder="1" applyAlignment="1">
      <alignment horizontal="center"/>
    </xf>
    <xf numFmtId="0" fontId="5" fillId="0" borderId="6" xfId="1712" applyFont="1" applyBorder="1" applyAlignment="1">
      <alignment horizontal="center"/>
    </xf>
    <xf numFmtId="0" fontId="5" fillId="0" borderId="6" xfId="1712" applyFont="1" applyBorder="1"/>
    <xf numFmtId="165" fontId="5" fillId="0" borderId="6" xfId="1712" applyNumberFormat="1" applyFont="1" applyBorder="1" applyAlignment="1">
      <alignment horizontal="center"/>
    </xf>
    <xf numFmtId="165" fontId="5" fillId="2" borderId="6" xfId="1712" applyNumberFormat="1" applyFont="1" applyFill="1" applyBorder="1" applyAlignment="1">
      <alignment horizontal="center"/>
    </xf>
    <xf numFmtId="165" fontId="5" fillId="0" borderId="0" xfId="1712" applyNumberFormat="1" applyFont="1" applyBorder="1" applyAlignment="1"/>
    <xf numFmtId="164" fontId="5" fillId="0" borderId="0" xfId="1712" applyNumberFormat="1" applyFont="1" applyAlignment="1"/>
    <xf numFmtId="0" fontId="5" fillId="0" borderId="0" xfId="1712" applyFont="1"/>
    <xf numFmtId="164" fontId="5" fillId="0" borderId="6" xfId="1713" applyNumberFormat="1" applyFont="1" applyBorder="1" applyAlignment="1">
      <alignment horizontal="center"/>
    </xf>
    <xf numFmtId="0" fontId="5" fillId="0" borderId="6" xfId="1713" applyFont="1" applyBorder="1"/>
    <xf numFmtId="0" fontId="5" fillId="0" borderId="6" xfId="1713" applyFont="1" applyBorder="1" applyAlignment="1">
      <alignment horizontal="center"/>
    </xf>
    <xf numFmtId="165" fontId="5" fillId="0" borderId="6" xfId="1713" applyNumberFormat="1" applyFont="1" applyBorder="1" applyAlignment="1">
      <alignment horizontal="center"/>
    </xf>
    <xf numFmtId="165" fontId="5" fillId="2" borderId="6" xfId="1713" applyNumberFormat="1" applyFont="1" applyFill="1" applyBorder="1" applyAlignment="1">
      <alignment horizontal="center"/>
    </xf>
    <xf numFmtId="165" fontId="5" fillId="0" borderId="0" xfId="1713" applyNumberFormat="1" applyFont="1" applyBorder="1" applyAlignment="1"/>
    <xf numFmtId="164" fontId="5" fillId="0" borderId="0" xfId="1713" applyNumberFormat="1" applyFont="1" applyAlignment="1"/>
    <xf numFmtId="0" fontId="5" fillId="0" borderId="0" xfId="1713" applyFont="1"/>
    <xf numFmtId="0" fontId="5" fillId="3" borderId="6" xfId="1710" applyFont="1" applyFill="1" applyBorder="1"/>
    <xf numFmtId="165" fontId="5" fillId="2" borderId="6" xfId="1710" applyNumberFormat="1" applyFont="1" applyFill="1" applyBorder="1" applyAlignment="1">
      <alignment horizontal="center"/>
    </xf>
    <xf numFmtId="164" fontId="5" fillId="0" borderId="6" xfId="1714" applyNumberFormat="1" applyFont="1" applyBorder="1" applyAlignment="1">
      <alignment horizontal="center"/>
    </xf>
    <xf numFmtId="0" fontId="5" fillId="0" borderId="6" xfId="1714" applyFont="1" applyBorder="1"/>
    <xf numFmtId="0" fontId="5" fillId="0" borderId="6" xfId="1714" applyFont="1" applyBorder="1" applyAlignment="1">
      <alignment horizontal="center"/>
    </xf>
    <xf numFmtId="165" fontId="5" fillId="0" borderId="6" xfId="1714" applyNumberFormat="1" applyFont="1" applyBorder="1" applyAlignment="1">
      <alignment horizontal="center"/>
    </xf>
    <xf numFmtId="165" fontId="5" fillId="2" borderId="6" xfId="1714" applyNumberFormat="1" applyFont="1" applyFill="1" applyBorder="1" applyAlignment="1">
      <alignment horizontal="center"/>
    </xf>
    <xf numFmtId="165" fontId="5" fillId="0" borderId="0" xfId="1714" applyNumberFormat="1" applyFont="1" applyBorder="1" applyAlignment="1"/>
    <xf numFmtId="164" fontId="5" fillId="0" borderId="0" xfId="1714" applyNumberFormat="1" applyFont="1" applyAlignment="1"/>
    <xf numFmtId="0" fontId="5" fillId="0" borderId="0" xfId="1714" applyFont="1"/>
    <xf numFmtId="164" fontId="5" fillId="0" borderId="6" xfId="1715" applyNumberFormat="1" applyFont="1" applyBorder="1" applyAlignment="1">
      <alignment horizontal="center"/>
    </xf>
    <xf numFmtId="0" fontId="5" fillId="3" borderId="6" xfId="1715" applyFont="1" applyFill="1" applyBorder="1"/>
    <xf numFmtId="0" fontId="5" fillId="0" borderId="6" xfId="1715" applyFont="1" applyBorder="1" applyAlignment="1">
      <alignment horizontal="center"/>
    </xf>
    <xf numFmtId="165" fontId="5" fillId="0" borderId="6" xfId="1715" applyNumberFormat="1" applyFont="1" applyBorder="1" applyAlignment="1">
      <alignment horizontal="center"/>
    </xf>
    <xf numFmtId="165" fontId="5" fillId="2" borderId="6" xfId="1715" applyNumberFormat="1" applyFont="1" applyFill="1" applyBorder="1" applyAlignment="1">
      <alignment horizontal="center"/>
    </xf>
    <xf numFmtId="165" fontId="5" fillId="0" borderId="0" xfId="1715" applyNumberFormat="1" applyFont="1" applyBorder="1" applyAlignment="1"/>
    <xf numFmtId="164" fontId="5" fillId="0" borderId="0" xfId="1715" applyNumberFormat="1" applyFont="1" applyAlignment="1"/>
    <xf numFmtId="0" fontId="5" fillId="0" borderId="0" xfId="1715" applyFont="1"/>
    <xf numFmtId="0" fontId="5" fillId="0" borderId="6" xfId="1710" applyFont="1" applyBorder="1" applyAlignment="1">
      <alignment horizontal="left"/>
    </xf>
    <xf numFmtId="0" fontId="5" fillId="0" borderId="10" xfId="1710" applyFont="1" applyBorder="1" applyAlignment="1">
      <alignment horizontal="left"/>
    </xf>
    <xf numFmtId="164" fontId="5" fillId="0" borderId="6" xfId="1716" applyNumberFormat="1" applyFont="1" applyBorder="1" applyAlignment="1">
      <alignment horizontal="center"/>
    </xf>
    <xf numFmtId="0" fontId="5" fillId="0" borderId="6" xfId="1716" applyFont="1" applyBorder="1"/>
    <xf numFmtId="0" fontId="5" fillId="0" borderId="6" xfId="1716" applyFont="1" applyBorder="1" applyAlignment="1">
      <alignment horizontal="center"/>
    </xf>
    <xf numFmtId="165" fontId="5" fillId="0" borderId="6" xfId="1716" applyNumberFormat="1" applyFont="1" applyBorder="1" applyAlignment="1">
      <alignment horizontal="center"/>
    </xf>
    <xf numFmtId="165" fontId="5" fillId="2" borderId="6" xfId="1716" applyNumberFormat="1" applyFont="1" applyFill="1" applyBorder="1" applyAlignment="1">
      <alignment horizontal="center"/>
    </xf>
    <xf numFmtId="165" fontId="5" fillId="0" borderId="0" xfId="1716" applyNumberFormat="1" applyFont="1" applyBorder="1" applyAlignment="1"/>
    <xf numFmtId="164" fontId="5" fillId="0" borderId="0" xfId="1716" applyNumberFormat="1" applyFont="1" applyAlignment="1"/>
    <xf numFmtId="0" fontId="5" fillId="0" borderId="0" xfId="1716" applyFont="1"/>
    <xf numFmtId="164" fontId="6" fillId="0" borderId="6" xfId="1710" applyNumberFormat="1" applyFont="1" applyBorder="1"/>
    <xf numFmtId="0" fontId="6" fillId="0" borderId="6" xfId="1710" applyFont="1" applyBorder="1" applyAlignment="1">
      <alignment horizontal="left"/>
    </xf>
    <xf numFmtId="164" fontId="5" fillId="0" borderId="6" xfId="1710" applyNumberFormat="1" applyFont="1" applyBorder="1"/>
    <xf numFmtId="164" fontId="6" fillId="0" borderId="6" xfId="1717" applyNumberFormat="1" applyFont="1" applyBorder="1" applyAlignment="1">
      <alignment horizontal="center"/>
    </xf>
    <xf numFmtId="0" fontId="6" fillId="0" borderId="6" xfId="1717" applyFont="1" applyBorder="1"/>
    <xf numFmtId="0" fontId="5" fillId="0" borderId="6" xfId="1717" applyFont="1" applyBorder="1"/>
    <xf numFmtId="0" fontId="5" fillId="0" borderId="6" xfId="1717" applyFont="1" applyBorder="1" applyAlignment="1">
      <alignment horizontal="center"/>
    </xf>
    <xf numFmtId="165" fontId="5" fillId="0" borderId="6" xfId="1717" applyNumberFormat="1" applyFont="1" applyBorder="1" applyAlignment="1">
      <alignment horizontal="center"/>
    </xf>
    <xf numFmtId="165" fontId="5" fillId="0" borderId="6" xfId="1717" applyNumberFormat="1" applyFont="1" applyBorder="1"/>
    <xf numFmtId="165" fontId="5" fillId="0" borderId="0" xfId="1717" applyNumberFormat="1" applyFont="1" applyBorder="1" applyAlignment="1"/>
    <xf numFmtId="164" fontId="5" fillId="0" borderId="0" xfId="1717" applyNumberFormat="1" applyFont="1" applyAlignment="1"/>
    <xf numFmtId="0" fontId="5" fillId="0" borderId="0" xfId="1717" applyFont="1"/>
    <xf numFmtId="165" fontId="5" fillId="0" borderId="0" xfId="1710" applyNumberFormat="1" applyFont="1" applyAlignment="1"/>
    <xf numFmtId="0" fontId="6" fillId="0" borderId="0" xfId="1710" applyFont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5" fillId="0" borderId="5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justify"/>
    </xf>
    <xf numFmtId="0" fontId="4" fillId="0" borderId="3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/>
    </xf>
    <xf numFmtId="0" fontId="4" fillId="0" borderId="4" xfId="0" applyFont="1" applyBorder="1" applyAlignment="1">
      <alignment horizontal="center" vertical="justify"/>
    </xf>
    <xf numFmtId="165" fontId="4" fillId="0" borderId="2" xfId="0" applyNumberFormat="1" applyFont="1" applyBorder="1" applyAlignment="1">
      <alignment horizontal="center" vertical="justify"/>
    </xf>
    <xf numFmtId="165" fontId="4" fillId="0" borderId="4" xfId="0" applyNumberFormat="1" applyFont="1" applyBorder="1" applyAlignment="1">
      <alignment horizontal="center" vertical="justify"/>
    </xf>
    <xf numFmtId="166" fontId="4" fillId="0" borderId="2" xfId="0" applyNumberFormat="1" applyFont="1" applyBorder="1" applyAlignment="1">
      <alignment horizontal="center" vertical="justify"/>
    </xf>
    <xf numFmtId="166" fontId="4" fillId="0" borderId="4" xfId="0" applyNumberFormat="1" applyFont="1" applyBorder="1" applyAlignment="1">
      <alignment horizontal="center" vertical="justify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7" xfId="14" applyFont="1" applyBorder="1" applyAlignment="1">
      <alignment horizontal="center"/>
    </xf>
    <xf numFmtId="0" fontId="5" fillId="0" borderId="8" xfId="14" applyFont="1" applyBorder="1" applyAlignment="1">
      <alignment horizontal="center"/>
    </xf>
    <xf numFmtId="14" fontId="5" fillId="0" borderId="5" xfId="14" applyNumberFormat="1" applyFont="1" applyBorder="1" applyAlignment="1">
      <alignment horizontal="left"/>
    </xf>
    <xf numFmtId="0" fontId="5" fillId="0" borderId="0" xfId="14" applyFont="1" applyBorder="1" applyAlignment="1">
      <alignment horizontal="left"/>
    </xf>
    <xf numFmtId="0" fontId="6" fillId="0" borderId="10" xfId="16" applyFont="1" applyBorder="1" applyAlignment="1">
      <alignment horizontal="left"/>
    </xf>
    <xf numFmtId="0" fontId="6" fillId="0" borderId="9" xfId="16" applyFont="1" applyBorder="1" applyAlignment="1">
      <alignment horizontal="left"/>
    </xf>
    <xf numFmtId="165" fontId="6" fillId="0" borderId="0" xfId="14" applyNumberFormat="1" applyFont="1" applyBorder="1" applyAlignment="1">
      <alignment horizontal="left"/>
    </xf>
    <xf numFmtId="0" fontId="6" fillId="0" borderId="0" xfId="14" applyFont="1" applyAlignment="1">
      <alignment horizontal="center"/>
    </xf>
    <xf numFmtId="0" fontId="5" fillId="0" borderId="1" xfId="14" applyFont="1" applyBorder="1" applyAlignment="1">
      <alignment horizontal="center" vertical="justify"/>
    </xf>
    <xf numFmtId="0" fontId="5" fillId="0" borderId="3" xfId="14" applyFont="1" applyBorder="1" applyAlignment="1">
      <alignment horizontal="center" vertical="justify"/>
    </xf>
    <xf numFmtId="0" fontId="5" fillId="0" borderId="2" xfId="14" applyFont="1" applyBorder="1" applyAlignment="1">
      <alignment horizontal="center" vertical="justify"/>
    </xf>
    <xf numFmtId="0" fontId="5" fillId="0" borderId="4" xfId="14" applyFont="1" applyBorder="1" applyAlignment="1">
      <alignment horizontal="center" vertical="justify"/>
    </xf>
    <xf numFmtId="165" fontId="5" fillId="0" borderId="2" xfId="14" applyNumberFormat="1" applyFont="1" applyBorder="1" applyAlignment="1">
      <alignment horizontal="center" vertical="justify"/>
    </xf>
    <xf numFmtId="165" fontId="5" fillId="0" borderId="4" xfId="14" applyNumberFormat="1" applyFont="1" applyBorder="1" applyAlignment="1">
      <alignment horizontal="center" vertical="justify"/>
    </xf>
    <xf numFmtId="166" fontId="5" fillId="0" borderId="2" xfId="14" applyNumberFormat="1" applyFont="1" applyBorder="1" applyAlignment="1">
      <alignment horizontal="center" vertical="justify"/>
    </xf>
    <xf numFmtId="166" fontId="5" fillId="0" borderId="4" xfId="14" applyNumberFormat="1" applyFont="1" applyBorder="1" applyAlignment="1">
      <alignment horizontal="center" vertical="justify"/>
    </xf>
    <xf numFmtId="0" fontId="6" fillId="0" borderId="5" xfId="14" applyFont="1" applyBorder="1" applyAlignment="1">
      <alignment horizontal="left"/>
    </xf>
    <xf numFmtId="0" fontId="6" fillId="0" borderId="0" xfId="14" applyFont="1" applyBorder="1" applyAlignment="1">
      <alignment horizontal="left"/>
    </xf>
    <xf numFmtId="0" fontId="5" fillId="0" borderId="7" xfId="196" applyFont="1" applyBorder="1" applyAlignment="1">
      <alignment horizontal="center"/>
    </xf>
    <xf numFmtId="0" fontId="5" fillId="0" borderId="8" xfId="196" applyFont="1" applyBorder="1" applyAlignment="1">
      <alignment horizontal="center"/>
    </xf>
    <xf numFmtId="14" fontId="5" fillId="0" borderId="5" xfId="196" applyNumberFormat="1" applyFont="1" applyBorder="1" applyAlignment="1">
      <alignment horizontal="left"/>
    </xf>
    <xf numFmtId="0" fontId="5" fillId="0" borderId="0" xfId="196" applyFont="1" applyBorder="1" applyAlignment="1">
      <alignment horizontal="left"/>
    </xf>
    <xf numFmtId="165" fontId="6" fillId="0" borderId="0" xfId="196" applyNumberFormat="1" applyFont="1" applyBorder="1" applyAlignment="1">
      <alignment horizontal="left"/>
    </xf>
    <xf numFmtId="0" fontId="2" fillId="0" borderId="0" xfId="196" applyFont="1" applyAlignment="1">
      <alignment horizontal="center"/>
    </xf>
    <xf numFmtId="0" fontId="3" fillId="0" borderId="0" xfId="196" applyFont="1" applyAlignment="1">
      <alignment horizontal="center"/>
    </xf>
    <xf numFmtId="0" fontId="4" fillId="0" borderId="1" xfId="196" applyFont="1" applyBorder="1" applyAlignment="1">
      <alignment horizontal="center" vertical="justify"/>
    </xf>
    <xf numFmtId="0" fontId="4" fillId="0" borderId="3" xfId="196" applyFont="1" applyBorder="1" applyAlignment="1">
      <alignment horizontal="center" vertical="justify"/>
    </xf>
    <xf numFmtId="0" fontId="4" fillId="0" borderId="2" xfId="196" applyFont="1" applyBorder="1" applyAlignment="1">
      <alignment horizontal="center" vertical="justify"/>
    </xf>
    <xf numFmtId="0" fontId="4" fillId="0" borderId="4" xfId="196" applyFont="1" applyBorder="1" applyAlignment="1">
      <alignment horizontal="center" vertical="justify"/>
    </xf>
    <xf numFmtId="165" fontId="4" fillId="0" borderId="2" xfId="196" applyNumberFormat="1" applyFont="1" applyBorder="1" applyAlignment="1">
      <alignment horizontal="center" vertical="justify"/>
    </xf>
    <xf numFmtId="165" fontId="4" fillId="0" borderId="4" xfId="196" applyNumberFormat="1" applyFont="1" applyBorder="1" applyAlignment="1">
      <alignment horizontal="center" vertical="justify"/>
    </xf>
    <xf numFmtId="166" fontId="4" fillId="0" borderId="2" xfId="196" applyNumberFormat="1" applyFont="1" applyBorder="1" applyAlignment="1">
      <alignment horizontal="center" vertical="justify"/>
    </xf>
    <xf numFmtId="166" fontId="4" fillId="0" borderId="4" xfId="196" applyNumberFormat="1" applyFont="1" applyBorder="1" applyAlignment="1">
      <alignment horizontal="center" vertical="justify"/>
    </xf>
    <xf numFmtId="0" fontId="6" fillId="0" borderId="5" xfId="196" applyFont="1" applyBorder="1" applyAlignment="1">
      <alignment horizontal="left"/>
    </xf>
    <xf numFmtId="0" fontId="6" fillId="0" borderId="0" xfId="196" applyFont="1" applyBorder="1" applyAlignment="1">
      <alignment horizontal="left"/>
    </xf>
    <xf numFmtId="0" fontId="5" fillId="0" borderId="7" xfId="1289" applyFont="1" applyBorder="1" applyAlignment="1">
      <alignment horizontal="center"/>
    </xf>
    <xf numFmtId="0" fontId="5" fillId="0" borderId="8" xfId="1289" applyFont="1" applyBorder="1" applyAlignment="1">
      <alignment horizontal="center"/>
    </xf>
    <xf numFmtId="14" fontId="5" fillId="0" borderId="5" xfId="1289" applyNumberFormat="1" applyFont="1" applyBorder="1" applyAlignment="1">
      <alignment horizontal="left"/>
    </xf>
    <xf numFmtId="0" fontId="5" fillId="0" borderId="0" xfId="1289" applyFont="1" applyBorder="1" applyAlignment="1">
      <alignment horizontal="left"/>
    </xf>
    <xf numFmtId="165" fontId="6" fillId="0" borderId="0" xfId="1289" applyNumberFormat="1" applyFont="1" applyBorder="1" applyAlignment="1">
      <alignment horizontal="left"/>
    </xf>
    <xf numFmtId="0" fontId="6" fillId="0" borderId="0" xfId="1289" applyFont="1" applyAlignment="1">
      <alignment horizontal="center"/>
    </xf>
    <xf numFmtId="0" fontId="5" fillId="0" borderId="1" xfId="1289" applyFont="1" applyBorder="1" applyAlignment="1">
      <alignment horizontal="center" vertical="justify"/>
    </xf>
    <xf numFmtId="0" fontId="5" fillId="0" borderId="3" xfId="1289" applyFont="1" applyBorder="1" applyAlignment="1">
      <alignment horizontal="center" vertical="justify"/>
    </xf>
    <xf numFmtId="0" fontId="5" fillId="0" borderId="2" xfId="1289" applyFont="1" applyBorder="1" applyAlignment="1">
      <alignment horizontal="center" vertical="justify"/>
    </xf>
    <xf numFmtId="0" fontId="5" fillId="0" borderId="4" xfId="1289" applyFont="1" applyBorder="1" applyAlignment="1">
      <alignment horizontal="center" vertical="justify"/>
    </xf>
    <xf numFmtId="165" fontId="5" fillId="0" borderId="2" xfId="1289" applyNumberFormat="1" applyFont="1" applyBorder="1" applyAlignment="1">
      <alignment horizontal="center" vertical="justify"/>
    </xf>
    <xf numFmtId="165" fontId="5" fillId="0" borderId="4" xfId="1289" applyNumberFormat="1" applyFont="1" applyBorder="1" applyAlignment="1">
      <alignment horizontal="center" vertical="justify"/>
    </xf>
    <xf numFmtId="166" fontId="5" fillId="0" borderId="2" xfId="1289" applyNumberFormat="1" applyFont="1" applyBorder="1" applyAlignment="1">
      <alignment horizontal="center" vertical="justify"/>
    </xf>
    <xf numFmtId="166" fontId="5" fillId="0" borderId="4" xfId="1289" applyNumberFormat="1" applyFont="1" applyBorder="1" applyAlignment="1">
      <alignment horizontal="center" vertical="justify"/>
    </xf>
    <xf numFmtId="0" fontId="6" fillId="0" borderId="5" xfId="1289" applyFont="1" applyBorder="1" applyAlignment="1">
      <alignment horizontal="left"/>
    </xf>
    <xf numFmtId="0" fontId="6" fillId="0" borderId="0" xfId="1289" applyFont="1" applyBorder="1" applyAlignment="1">
      <alignment horizontal="left"/>
    </xf>
    <xf numFmtId="0" fontId="6" fillId="0" borderId="0" xfId="1661" applyFont="1" applyAlignment="1">
      <alignment horizontal="center"/>
    </xf>
    <xf numFmtId="0" fontId="5" fillId="0" borderId="1" xfId="1661" applyFont="1" applyBorder="1" applyAlignment="1">
      <alignment horizontal="center" vertical="justify"/>
    </xf>
    <xf numFmtId="0" fontId="5" fillId="0" borderId="3" xfId="1661" applyFont="1" applyBorder="1" applyAlignment="1">
      <alignment horizontal="center" vertical="justify"/>
    </xf>
    <xf numFmtId="0" fontId="5" fillId="0" borderId="2" xfId="1661" applyFont="1" applyBorder="1" applyAlignment="1">
      <alignment horizontal="center" vertical="justify"/>
    </xf>
    <xf numFmtId="0" fontId="5" fillId="0" borderId="4" xfId="1661" applyFont="1" applyBorder="1" applyAlignment="1">
      <alignment horizontal="center" vertical="justify"/>
    </xf>
    <xf numFmtId="165" fontId="5" fillId="0" borderId="2" xfId="1661" applyNumberFormat="1" applyFont="1" applyBorder="1" applyAlignment="1">
      <alignment horizontal="center" vertical="justify"/>
    </xf>
    <xf numFmtId="165" fontId="5" fillId="0" borderId="4" xfId="1661" applyNumberFormat="1" applyFont="1" applyBorder="1" applyAlignment="1">
      <alignment horizontal="center" vertical="justify"/>
    </xf>
    <xf numFmtId="166" fontId="5" fillId="0" borderId="2" xfId="1661" applyNumberFormat="1" applyFont="1" applyBorder="1" applyAlignment="1">
      <alignment horizontal="center" vertical="justify"/>
    </xf>
    <xf numFmtId="166" fontId="5" fillId="0" borderId="4" xfId="1661" applyNumberFormat="1" applyFont="1" applyBorder="1" applyAlignment="1">
      <alignment horizontal="center" vertical="justify"/>
    </xf>
    <xf numFmtId="0" fontId="6" fillId="0" borderId="5" xfId="1661" applyFont="1" applyBorder="1" applyAlignment="1">
      <alignment horizontal="left"/>
    </xf>
    <xf numFmtId="0" fontId="6" fillId="0" borderId="0" xfId="1661" applyFont="1" applyBorder="1" applyAlignment="1">
      <alignment horizontal="left"/>
    </xf>
    <xf numFmtId="0" fontId="5" fillId="0" borderId="7" xfId="1661" applyFont="1" applyBorder="1" applyAlignment="1">
      <alignment horizontal="center"/>
    </xf>
    <xf numFmtId="0" fontId="5" fillId="0" borderId="8" xfId="1661" applyFont="1" applyBorder="1" applyAlignment="1">
      <alignment horizontal="center"/>
    </xf>
    <xf numFmtId="14" fontId="5" fillId="0" borderId="5" xfId="1661" applyNumberFormat="1" applyFont="1" applyBorder="1" applyAlignment="1">
      <alignment horizontal="left"/>
    </xf>
    <xf numFmtId="0" fontId="5" fillId="0" borderId="0" xfId="1661" applyFont="1" applyBorder="1" applyAlignment="1">
      <alignment horizontal="left"/>
    </xf>
    <xf numFmtId="0" fontId="6" fillId="0" borderId="10" xfId="1661" applyFont="1" applyBorder="1" applyAlignment="1">
      <alignment horizontal="left"/>
    </xf>
    <xf numFmtId="0" fontId="6" fillId="0" borderId="9" xfId="1661" applyFont="1" applyBorder="1" applyAlignment="1">
      <alignment horizontal="left"/>
    </xf>
    <xf numFmtId="165" fontId="6" fillId="0" borderId="0" xfId="1661" applyNumberFormat="1" applyFont="1" applyBorder="1" applyAlignment="1">
      <alignment horizontal="left"/>
    </xf>
    <xf numFmtId="0" fontId="5" fillId="0" borderId="7" xfId="1664" applyFont="1" applyBorder="1" applyAlignment="1">
      <alignment horizontal="center"/>
    </xf>
    <xf numFmtId="0" fontId="5" fillId="0" borderId="8" xfId="1664" applyFont="1" applyBorder="1" applyAlignment="1">
      <alignment horizontal="center"/>
    </xf>
    <xf numFmtId="14" fontId="5" fillId="0" borderId="5" xfId="1664" applyNumberFormat="1" applyFont="1" applyBorder="1" applyAlignment="1">
      <alignment horizontal="left"/>
    </xf>
    <xf numFmtId="0" fontId="5" fillId="0" borderId="0" xfId="1664" applyFont="1" applyBorder="1" applyAlignment="1">
      <alignment horizontal="left"/>
    </xf>
    <xf numFmtId="165" fontId="6" fillId="0" borderId="0" xfId="1664" applyNumberFormat="1" applyFont="1" applyBorder="1" applyAlignment="1">
      <alignment horizontal="left"/>
    </xf>
    <xf numFmtId="0" fontId="2" fillId="0" borderId="0" xfId="1664" applyFont="1" applyAlignment="1">
      <alignment horizontal="center"/>
    </xf>
    <xf numFmtId="0" fontId="3" fillId="0" borderId="0" xfId="1664" applyFont="1" applyAlignment="1">
      <alignment horizontal="center"/>
    </xf>
    <xf numFmtId="0" fontId="4" fillId="0" borderId="1" xfId="1664" applyFont="1" applyBorder="1" applyAlignment="1">
      <alignment horizontal="center" vertical="justify"/>
    </xf>
    <xf numFmtId="0" fontId="4" fillId="0" borderId="3" xfId="1664" applyFont="1" applyBorder="1" applyAlignment="1">
      <alignment horizontal="center" vertical="justify"/>
    </xf>
    <xf numFmtId="0" fontId="4" fillId="0" borderId="2" xfId="1664" applyFont="1" applyBorder="1" applyAlignment="1">
      <alignment horizontal="center" vertical="justify"/>
    </xf>
    <xf numFmtId="0" fontId="4" fillId="0" borderId="4" xfId="1664" applyFont="1" applyBorder="1" applyAlignment="1">
      <alignment horizontal="center" vertical="justify"/>
    </xf>
    <xf numFmtId="165" fontId="4" fillId="0" borderId="2" xfId="1664" applyNumberFormat="1" applyFont="1" applyBorder="1" applyAlignment="1">
      <alignment horizontal="center" vertical="justify"/>
    </xf>
    <xf numFmtId="165" fontId="4" fillId="0" borderId="4" xfId="1664" applyNumberFormat="1" applyFont="1" applyBorder="1" applyAlignment="1">
      <alignment horizontal="center" vertical="justify"/>
    </xf>
    <xf numFmtId="166" fontId="4" fillId="0" borderId="2" xfId="1664" applyNumberFormat="1" applyFont="1" applyBorder="1" applyAlignment="1">
      <alignment horizontal="center" vertical="justify"/>
    </xf>
    <xf numFmtId="166" fontId="4" fillId="0" borderId="4" xfId="1664" applyNumberFormat="1" applyFont="1" applyBorder="1" applyAlignment="1">
      <alignment horizontal="center" vertical="justify"/>
    </xf>
    <xf numFmtId="0" fontId="6" fillId="0" borderId="5" xfId="1664" applyFont="1" applyBorder="1" applyAlignment="1">
      <alignment horizontal="left"/>
    </xf>
    <xf numFmtId="0" fontId="6" fillId="0" borderId="0" xfId="1664" applyFont="1" applyBorder="1" applyAlignment="1">
      <alignment horizontal="left"/>
    </xf>
    <xf numFmtId="0" fontId="6" fillId="0" borderId="0" xfId="1671" applyFont="1" applyAlignment="1">
      <alignment horizontal="center"/>
    </xf>
    <xf numFmtId="0" fontId="5" fillId="0" borderId="1" xfId="1671" applyFont="1" applyBorder="1" applyAlignment="1">
      <alignment horizontal="center" vertical="justify"/>
    </xf>
    <xf numFmtId="0" fontId="5" fillId="0" borderId="3" xfId="1671" applyFont="1" applyBorder="1" applyAlignment="1">
      <alignment horizontal="center" vertical="justify"/>
    </xf>
    <xf numFmtId="0" fontId="5" fillId="0" borderId="2" xfId="1671" applyFont="1" applyBorder="1" applyAlignment="1">
      <alignment horizontal="center" vertical="justify"/>
    </xf>
    <xf numFmtId="0" fontId="5" fillId="0" borderId="4" xfId="1671" applyFont="1" applyBorder="1" applyAlignment="1">
      <alignment horizontal="center" vertical="justify"/>
    </xf>
    <xf numFmtId="165" fontId="5" fillId="0" borderId="2" xfId="1671" applyNumberFormat="1" applyFont="1" applyBorder="1" applyAlignment="1">
      <alignment horizontal="center" vertical="justify"/>
    </xf>
    <xf numFmtId="165" fontId="5" fillId="0" borderId="4" xfId="1671" applyNumberFormat="1" applyFont="1" applyBorder="1" applyAlignment="1">
      <alignment horizontal="center" vertical="justify"/>
    </xf>
    <xf numFmtId="166" fontId="5" fillId="0" borderId="2" xfId="1671" applyNumberFormat="1" applyFont="1" applyBorder="1" applyAlignment="1">
      <alignment horizontal="center" vertical="justify"/>
    </xf>
    <xf numFmtId="166" fontId="5" fillId="0" borderId="4" xfId="1671" applyNumberFormat="1" applyFont="1" applyBorder="1" applyAlignment="1">
      <alignment horizontal="center" vertical="justify"/>
    </xf>
    <xf numFmtId="0" fontId="6" fillId="0" borderId="5" xfId="1671" applyFont="1" applyBorder="1" applyAlignment="1">
      <alignment horizontal="left"/>
    </xf>
    <xf numFmtId="0" fontId="6" fillId="0" borderId="0" xfId="1671" applyFont="1" applyBorder="1" applyAlignment="1">
      <alignment horizontal="left"/>
    </xf>
    <xf numFmtId="0" fontId="5" fillId="0" borderId="7" xfId="1671" applyFont="1" applyBorder="1" applyAlignment="1">
      <alignment horizontal="center"/>
    </xf>
    <xf numFmtId="0" fontId="5" fillId="0" borderId="8" xfId="1671" applyFont="1" applyBorder="1" applyAlignment="1">
      <alignment horizontal="center"/>
    </xf>
    <xf numFmtId="14" fontId="5" fillId="0" borderId="5" xfId="1671" applyNumberFormat="1" applyFont="1" applyBorder="1" applyAlignment="1">
      <alignment horizontal="left"/>
    </xf>
    <xf numFmtId="0" fontId="5" fillId="0" borderId="0" xfId="1671" applyFont="1" applyBorder="1" applyAlignment="1">
      <alignment horizontal="left"/>
    </xf>
    <xf numFmtId="0" fontId="6" fillId="0" borderId="10" xfId="1671" applyFont="1" applyBorder="1" applyAlignment="1">
      <alignment horizontal="left"/>
    </xf>
    <xf numFmtId="0" fontId="6" fillId="0" borderId="9" xfId="1671" applyFont="1" applyBorder="1" applyAlignment="1">
      <alignment horizontal="left"/>
    </xf>
    <xf numFmtId="165" fontId="6" fillId="0" borderId="0" xfId="1671" applyNumberFormat="1" applyFont="1" applyBorder="1" applyAlignment="1">
      <alignment horizontal="left"/>
    </xf>
    <xf numFmtId="0" fontId="5" fillId="0" borderId="7" xfId="218" applyFont="1" applyBorder="1" applyAlignment="1">
      <alignment horizontal="center"/>
    </xf>
    <xf numFmtId="0" fontId="5" fillId="0" borderId="8" xfId="218" applyFont="1" applyBorder="1" applyAlignment="1">
      <alignment horizontal="center"/>
    </xf>
    <xf numFmtId="14" fontId="5" fillId="0" borderId="5" xfId="218" applyNumberFormat="1" applyFont="1" applyBorder="1" applyAlignment="1">
      <alignment horizontal="left"/>
    </xf>
    <xf numFmtId="0" fontId="5" fillId="0" borderId="0" xfId="218" applyFont="1" applyBorder="1" applyAlignment="1">
      <alignment horizontal="left"/>
    </xf>
    <xf numFmtId="165" fontId="6" fillId="0" borderId="0" xfId="218" applyNumberFormat="1" applyFont="1" applyBorder="1" applyAlignment="1">
      <alignment horizontal="left"/>
    </xf>
    <xf numFmtId="0" fontId="6" fillId="0" borderId="0" xfId="218" applyFont="1" applyAlignment="1">
      <alignment horizontal="center"/>
    </xf>
    <xf numFmtId="0" fontId="5" fillId="0" borderId="1" xfId="218" applyFont="1" applyBorder="1" applyAlignment="1">
      <alignment horizontal="center" vertical="justify"/>
    </xf>
    <xf numFmtId="0" fontId="5" fillId="0" borderId="3" xfId="218" applyFont="1" applyBorder="1" applyAlignment="1">
      <alignment horizontal="center" vertical="justify"/>
    </xf>
    <xf numFmtId="0" fontId="5" fillId="0" borderId="2" xfId="218" applyFont="1" applyBorder="1" applyAlignment="1">
      <alignment horizontal="center" vertical="justify"/>
    </xf>
    <xf numFmtId="0" fontId="5" fillId="0" borderId="4" xfId="218" applyFont="1" applyBorder="1" applyAlignment="1">
      <alignment horizontal="center" vertical="justify"/>
    </xf>
    <xf numFmtId="165" fontId="5" fillId="0" borderId="2" xfId="218" applyNumberFormat="1" applyFont="1" applyBorder="1" applyAlignment="1">
      <alignment horizontal="center" vertical="justify"/>
    </xf>
    <xf numFmtId="165" fontId="5" fillId="0" borderId="4" xfId="218" applyNumberFormat="1" applyFont="1" applyBorder="1" applyAlignment="1">
      <alignment horizontal="center" vertical="justify"/>
    </xf>
    <xf numFmtId="166" fontId="5" fillId="0" borderId="2" xfId="218" applyNumberFormat="1" applyFont="1" applyBorder="1" applyAlignment="1">
      <alignment horizontal="center" vertical="justify"/>
    </xf>
    <xf numFmtId="166" fontId="5" fillId="0" borderId="4" xfId="218" applyNumberFormat="1" applyFont="1" applyBorder="1" applyAlignment="1">
      <alignment horizontal="center" vertical="justify"/>
    </xf>
    <xf numFmtId="0" fontId="6" fillId="0" borderId="5" xfId="218" applyFont="1" applyBorder="1" applyAlignment="1">
      <alignment horizontal="left"/>
    </xf>
    <xf numFmtId="0" fontId="6" fillId="0" borderId="0" xfId="218" applyFont="1" applyBorder="1" applyAlignment="1">
      <alignment horizontal="left"/>
    </xf>
    <xf numFmtId="165" fontId="6" fillId="0" borderId="0" xfId="1684" applyNumberFormat="1" applyFont="1" applyBorder="1" applyAlignment="1">
      <alignment horizontal="left"/>
    </xf>
    <xf numFmtId="0" fontId="6" fillId="0" borderId="0" xfId="1684" applyFont="1" applyAlignment="1">
      <alignment horizontal="center"/>
    </xf>
    <xf numFmtId="0" fontId="5" fillId="0" borderId="1" xfId="1684" applyFont="1" applyBorder="1" applyAlignment="1">
      <alignment horizontal="center" vertical="justify"/>
    </xf>
    <xf numFmtId="0" fontId="5" fillId="0" borderId="3" xfId="1684" applyFont="1" applyBorder="1" applyAlignment="1">
      <alignment horizontal="center" vertical="justify"/>
    </xf>
    <xf numFmtId="0" fontId="5" fillId="0" borderId="2" xfId="1684" applyFont="1" applyBorder="1" applyAlignment="1">
      <alignment horizontal="center" vertical="justify"/>
    </xf>
    <xf numFmtId="0" fontId="5" fillId="0" borderId="4" xfId="1684" applyFont="1" applyBorder="1" applyAlignment="1">
      <alignment horizontal="center" vertical="justify"/>
    </xf>
    <xf numFmtId="165" fontId="5" fillId="0" borderId="2" xfId="1684" applyNumberFormat="1" applyFont="1" applyBorder="1" applyAlignment="1">
      <alignment horizontal="center" vertical="justify"/>
    </xf>
    <xf numFmtId="165" fontId="5" fillId="0" borderId="4" xfId="1684" applyNumberFormat="1" applyFont="1" applyBorder="1" applyAlignment="1">
      <alignment horizontal="center" vertical="justify"/>
    </xf>
    <xf numFmtId="166" fontId="5" fillId="0" borderId="2" xfId="1684" applyNumberFormat="1" applyFont="1" applyBorder="1" applyAlignment="1">
      <alignment horizontal="center" vertical="justify"/>
    </xf>
    <xf numFmtId="166" fontId="5" fillId="0" borderId="4" xfId="1684" applyNumberFormat="1" applyFont="1" applyBorder="1" applyAlignment="1">
      <alignment horizontal="center" vertical="justify"/>
    </xf>
    <xf numFmtId="0" fontId="6" fillId="0" borderId="5" xfId="1684" applyFont="1" applyBorder="1" applyAlignment="1">
      <alignment horizontal="left"/>
    </xf>
    <xf numFmtId="0" fontId="6" fillId="0" borderId="0" xfId="1684" applyFont="1" applyBorder="1" applyAlignment="1">
      <alignment horizontal="left"/>
    </xf>
    <xf numFmtId="0" fontId="5" fillId="0" borderId="7" xfId="1684" applyFont="1" applyBorder="1" applyAlignment="1">
      <alignment horizontal="center"/>
    </xf>
    <xf numFmtId="0" fontId="5" fillId="0" borderId="8" xfId="1684" applyFont="1" applyBorder="1" applyAlignment="1">
      <alignment horizontal="center"/>
    </xf>
    <xf numFmtId="14" fontId="5" fillId="0" borderId="5" xfId="1684" applyNumberFormat="1" applyFont="1" applyBorder="1" applyAlignment="1">
      <alignment horizontal="left"/>
    </xf>
    <xf numFmtId="0" fontId="5" fillId="0" borderId="0" xfId="1684" applyFont="1" applyBorder="1" applyAlignment="1">
      <alignment horizontal="left"/>
    </xf>
    <xf numFmtId="0" fontId="6" fillId="0" borderId="10" xfId="1684" applyFont="1" applyBorder="1" applyAlignment="1">
      <alignment horizontal="left"/>
    </xf>
    <xf numFmtId="0" fontId="6" fillId="0" borderId="9" xfId="1684" applyFont="1" applyBorder="1" applyAlignment="1">
      <alignment horizontal="left"/>
    </xf>
    <xf numFmtId="0" fontId="5" fillId="0" borderId="7" xfId="1657" applyFont="1" applyBorder="1" applyAlignment="1">
      <alignment horizontal="center"/>
    </xf>
    <xf numFmtId="0" fontId="5" fillId="0" borderId="8" xfId="1657" applyFont="1" applyBorder="1" applyAlignment="1">
      <alignment horizontal="center"/>
    </xf>
    <xf numFmtId="14" fontId="5" fillId="0" borderId="5" xfId="1657" applyNumberFormat="1" applyFont="1" applyBorder="1" applyAlignment="1">
      <alignment horizontal="left"/>
    </xf>
    <xf numFmtId="0" fontId="5" fillId="0" borderId="0" xfId="1657" applyFont="1" applyBorder="1" applyAlignment="1">
      <alignment horizontal="left"/>
    </xf>
    <xf numFmtId="165" fontId="6" fillId="0" borderId="0" xfId="1657" applyNumberFormat="1" applyFont="1" applyBorder="1" applyAlignment="1">
      <alignment horizontal="left"/>
    </xf>
    <xf numFmtId="0" fontId="6" fillId="0" borderId="0" xfId="1657" applyFont="1" applyAlignment="1">
      <alignment horizontal="center"/>
    </xf>
    <xf numFmtId="0" fontId="5" fillId="0" borderId="1" xfId="1657" applyFont="1" applyBorder="1" applyAlignment="1">
      <alignment horizontal="center" vertical="justify"/>
    </xf>
    <xf numFmtId="0" fontId="5" fillId="0" borderId="3" xfId="1657" applyFont="1" applyBorder="1" applyAlignment="1">
      <alignment horizontal="center" vertical="justify"/>
    </xf>
    <xf numFmtId="0" fontId="5" fillId="0" borderId="2" xfId="1657" applyFont="1" applyBorder="1" applyAlignment="1">
      <alignment horizontal="center" vertical="justify"/>
    </xf>
    <xf numFmtId="0" fontId="5" fillId="0" borderId="4" xfId="1657" applyFont="1" applyBorder="1" applyAlignment="1">
      <alignment horizontal="center" vertical="justify"/>
    </xf>
    <xf numFmtId="165" fontId="5" fillId="0" borderId="2" xfId="1657" applyNumberFormat="1" applyFont="1" applyBorder="1" applyAlignment="1">
      <alignment horizontal="center" vertical="justify"/>
    </xf>
    <xf numFmtId="165" fontId="5" fillId="0" borderId="4" xfId="1657" applyNumberFormat="1" applyFont="1" applyBorder="1" applyAlignment="1">
      <alignment horizontal="center" vertical="justify"/>
    </xf>
    <xf numFmtId="166" fontId="5" fillId="0" borderId="2" xfId="1657" applyNumberFormat="1" applyFont="1" applyBorder="1" applyAlignment="1">
      <alignment horizontal="center" vertical="justify"/>
    </xf>
    <xf numFmtId="166" fontId="5" fillId="0" borderId="4" xfId="1657" applyNumberFormat="1" applyFont="1" applyBorder="1" applyAlignment="1">
      <alignment horizontal="center" vertical="justify"/>
    </xf>
    <xf numFmtId="0" fontId="6" fillId="0" borderId="5" xfId="1657" applyFont="1" applyBorder="1" applyAlignment="1">
      <alignment horizontal="left"/>
    </xf>
    <xf numFmtId="0" fontId="6" fillId="0" borderId="0" xfId="1657" applyFont="1" applyBorder="1" applyAlignment="1">
      <alignment horizontal="left"/>
    </xf>
    <xf numFmtId="0" fontId="6" fillId="0" borderId="0" xfId="1699" applyFont="1" applyAlignment="1">
      <alignment horizontal="center"/>
    </xf>
    <xf numFmtId="0" fontId="5" fillId="0" borderId="1" xfId="1699" applyFont="1" applyBorder="1" applyAlignment="1">
      <alignment horizontal="center" vertical="justify"/>
    </xf>
    <xf numFmtId="0" fontId="5" fillId="0" borderId="3" xfId="1699" applyFont="1" applyBorder="1" applyAlignment="1">
      <alignment horizontal="center" vertical="justify"/>
    </xf>
    <xf numFmtId="0" fontId="5" fillId="0" borderId="2" xfId="1699" applyFont="1" applyBorder="1" applyAlignment="1">
      <alignment horizontal="center" vertical="justify"/>
    </xf>
    <xf numFmtId="0" fontId="5" fillId="0" borderId="4" xfId="1699" applyFont="1" applyBorder="1" applyAlignment="1">
      <alignment horizontal="center" vertical="justify"/>
    </xf>
    <xf numFmtId="165" fontId="5" fillId="0" borderId="2" xfId="1699" applyNumberFormat="1" applyFont="1" applyBorder="1" applyAlignment="1">
      <alignment horizontal="center" vertical="justify"/>
    </xf>
    <xf numFmtId="165" fontId="5" fillId="0" borderId="4" xfId="1699" applyNumberFormat="1" applyFont="1" applyBorder="1" applyAlignment="1">
      <alignment horizontal="center" vertical="justify"/>
    </xf>
    <xf numFmtId="166" fontId="5" fillId="0" borderId="2" xfId="1699" applyNumberFormat="1" applyFont="1" applyBorder="1" applyAlignment="1">
      <alignment horizontal="center" vertical="justify"/>
    </xf>
    <xf numFmtId="166" fontId="5" fillId="0" borderId="4" xfId="1699" applyNumberFormat="1" applyFont="1" applyBorder="1" applyAlignment="1">
      <alignment horizontal="center" vertical="justify"/>
    </xf>
    <xf numFmtId="0" fontId="6" fillId="0" borderId="5" xfId="1699" applyFont="1" applyBorder="1" applyAlignment="1">
      <alignment horizontal="left"/>
    </xf>
    <xf numFmtId="0" fontId="6" fillId="0" borderId="0" xfId="1699" applyFont="1" applyBorder="1" applyAlignment="1">
      <alignment horizontal="left"/>
    </xf>
    <xf numFmtId="0" fontId="5" fillId="0" borderId="7" xfId="1699" applyFont="1" applyBorder="1" applyAlignment="1">
      <alignment horizontal="center"/>
    </xf>
    <xf numFmtId="0" fontId="5" fillId="0" borderId="8" xfId="1699" applyFont="1" applyBorder="1" applyAlignment="1">
      <alignment horizontal="center"/>
    </xf>
    <xf numFmtId="14" fontId="5" fillId="0" borderId="5" xfId="1699" applyNumberFormat="1" applyFont="1" applyBorder="1" applyAlignment="1">
      <alignment horizontal="left"/>
    </xf>
    <xf numFmtId="0" fontId="5" fillId="0" borderId="0" xfId="1699" applyFont="1" applyBorder="1" applyAlignment="1">
      <alignment horizontal="left"/>
    </xf>
    <xf numFmtId="0" fontId="6" fillId="0" borderId="10" xfId="1699" applyFont="1" applyBorder="1" applyAlignment="1">
      <alignment horizontal="left"/>
    </xf>
    <xf numFmtId="0" fontId="6" fillId="0" borderId="9" xfId="1699" applyFont="1" applyBorder="1" applyAlignment="1">
      <alignment horizontal="left"/>
    </xf>
    <xf numFmtId="165" fontId="6" fillId="0" borderId="0" xfId="1699" applyNumberFormat="1" applyFont="1" applyBorder="1" applyAlignment="1">
      <alignment horizontal="left"/>
    </xf>
    <xf numFmtId="0" fontId="5" fillId="0" borderId="7" xfId="1704" applyFont="1" applyBorder="1" applyAlignment="1">
      <alignment horizontal="center"/>
    </xf>
    <xf numFmtId="0" fontId="5" fillId="0" borderId="8" xfId="1704" applyFont="1" applyBorder="1" applyAlignment="1">
      <alignment horizontal="center"/>
    </xf>
    <xf numFmtId="14" fontId="5" fillId="0" borderId="5" xfId="1704" applyNumberFormat="1" applyFont="1" applyBorder="1" applyAlignment="1">
      <alignment horizontal="left"/>
    </xf>
    <xf numFmtId="0" fontId="5" fillId="0" borderId="0" xfId="1704" applyFont="1" applyBorder="1" applyAlignment="1">
      <alignment horizontal="left"/>
    </xf>
    <xf numFmtId="165" fontId="6" fillId="0" borderId="0" xfId="1704" applyNumberFormat="1" applyFont="1" applyBorder="1" applyAlignment="1">
      <alignment horizontal="left"/>
    </xf>
    <xf numFmtId="0" fontId="6" fillId="0" borderId="0" xfId="1704" applyFont="1" applyAlignment="1">
      <alignment horizontal="center"/>
    </xf>
    <xf numFmtId="0" fontId="5" fillId="0" borderId="1" xfId="1704" applyFont="1" applyBorder="1" applyAlignment="1">
      <alignment horizontal="center" vertical="justify"/>
    </xf>
    <xf numFmtId="0" fontId="5" fillId="0" borderId="3" xfId="1704" applyFont="1" applyBorder="1" applyAlignment="1">
      <alignment horizontal="center" vertical="justify"/>
    </xf>
    <xf numFmtId="0" fontId="5" fillId="0" borderId="2" xfId="1704" applyFont="1" applyBorder="1" applyAlignment="1">
      <alignment horizontal="center" vertical="justify"/>
    </xf>
    <xf numFmtId="0" fontId="5" fillId="0" borderId="4" xfId="1704" applyFont="1" applyBorder="1" applyAlignment="1">
      <alignment horizontal="center" vertical="justify"/>
    </xf>
    <xf numFmtId="165" fontId="5" fillId="0" borderId="2" xfId="1704" applyNumberFormat="1" applyFont="1" applyBorder="1" applyAlignment="1">
      <alignment horizontal="center" vertical="justify"/>
    </xf>
    <xf numFmtId="165" fontId="5" fillId="0" borderId="4" xfId="1704" applyNumberFormat="1" applyFont="1" applyBorder="1" applyAlignment="1">
      <alignment horizontal="center" vertical="justify"/>
    </xf>
    <xf numFmtId="166" fontId="5" fillId="0" borderId="2" xfId="1704" applyNumberFormat="1" applyFont="1" applyBorder="1" applyAlignment="1">
      <alignment horizontal="center" vertical="justify"/>
    </xf>
    <xf numFmtId="166" fontId="5" fillId="0" borderId="4" xfId="1704" applyNumberFormat="1" applyFont="1" applyBorder="1" applyAlignment="1">
      <alignment horizontal="center" vertical="justify"/>
    </xf>
    <xf numFmtId="0" fontId="6" fillId="0" borderId="5" xfId="1704" applyFont="1" applyBorder="1" applyAlignment="1">
      <alignment horizontal="left"/>
    </xf>
    <xf numFmtId="0" fontId="6" fillId="0" borderId="0" xfId="1704" applyFont="1" applyBorder="1" applyAlignment="1">
      <alignment horizontal="left"/>
    </xf>
    <xf numFmtId="0" fontId="5" fillId="0" borderId="7" xfId="1710" applyFont="1" applyBorder="1" applyAlignment="1">
      <alignment horizontal="center"/>
    </xf>
    <xf numFmtId="0" fontId="5" fillId="0" borderId="8" xfId="1710" applyFont="1" applyBorder="1" applyAlignment="1">
      <alignment horizontal="center"/>
    </xf>
    <xf numFmtId="14" fontId="5" fillId="0" borderId="5" xfId="1710" applyNumberFormat="1" applyFont="1" applyBorder="1" applyAlignment="1">
      <alignment horizontal="left"/>
    </xf>
    <xf numFmtId="0" fontId="5" fillId="0" borderId="0" xfId="1710" applyFont="1" applyBorder="1" applyAlignment="1">
      <alignment horizontal="left"/>
    </xf>
    <xf numFmtId="0" fontId="6" fillId="0" borderId="10" xfId="1710" applyFont="1" applyBorder="1" applyAlignment="1">
      <alignment horizontal="left"/>
    </xf>
    <xf numFmtId="0" fontId="6" fillId="0" borderId="9" xfId="1710" applyFont="1" applyBorder="1" applyAlignment="1">
      <alignment horizontal="left"/>
    </xf>
    <xf numFmtId="165" fontId="6" fillId="0" borderId="0" xfId="1710" applyNumberFormat="1" applyFont="1" applyBorder="1" applyAlignment="1">
      <alignment horizontal="left"/>
    </xf>
    <xf numFmtId="0" fontId="6" fillId="0" borderId="0" xfId="1710" applyFont="1" applyAlignment="1">
      <alignment horizontal="center"/>
    </xf>
    <xf numFmtId="0" fontId="5" fillId="0" borderId="1" xfId="1710" applyFont="1" applyBorder="1" applyAlignment="1">
      <alignment horizontal="center" vertical="justify"/>
    </xf>
    <xf numFmtId="0" fontId="5" fillId="0" borderId="3" xfId="1710" applyFont="1" applyBorder="1" applyAlignment="1">
      <alignment horizontal="center" vertical="justify"/>
    </xf>
    <xf numFmtId="0" fontId="5" fillId="0" borderId="2" xfId="1710" applyFont="1" applyBorder="1" applyAlignment="1">
      <alignment horizontal="center" vertical="justify"/>
    </xf>
    <xf numFmtId="0" fontId="5" fillId="0" borderId="4" xfId="1710" applyFont="1" applyBorder="1" applyAlignment="1">
      <alignment horizontal="center" vertical="justify"/>
    </xf>
    <xf numFmtId="165" fontId="5" fillId="0" borderId="2" xfId="1710" applyNumberFormat="1" applyFont="1" applyBorder="1" applyAlignment="1">
      <alignment horizontal="center" vertical="justify"/>
    </xf>
    <xf numFmtId="165" fontId="5" fillId="0" borderId="4" xfId="1710" applyNumberFormat="1" applyFont="1" applyBorder="1" applyAlignment="1">
      <alignment horizontal="center" vertical="justify"/>
    </xf>
    <xf numFmtId="166" fontId="5" fillId="0" borderId="2" xfId="1710" applyNumberFormat="1" applyFont="1" applyBorder="1" applyAlignment="1">
      <alignment horizontal="center" vertical="justify"/>
    </xf>
    <xf numFmtId="166" fontId="5" fillId="0" borderId="4" xfId="1710" applyNumberFormat="1" applyFont="1" applyBorder="1" applyAlignment="1">
      <alignment horizontal="center" vertical="justify"/>
    </xf>
    <xf numFmtId="0" fontId="6" fillId="0" borderId="5" xfId="1710" applyFont="1" applyBorder="1" applyAlignment="1">
      <alignment horizontal="left"/>
    </xf>
    <xf numFmtId="0" fontId="6" fillId="0" borderId="0" xfId="1710" applyFont="1" applyBorder="1" applyAlignment="1">
      <alignment horizontal="left"/>
    </xf>
    <xf numFmtId="0" fontId="16" fillId="0" borderId="0" xfId="1721" applyFont="1"/>
    <xf numFmtId="0" fontId="5" fillId="0" borderId="0" xfId="1721" applyFont="1" applyAlignment="1"/>
    <xf numFmtId="164" fontId="16" fillId="0" borderId="0" xfId="1721" applyNumberFormat="1" applyFont="1"/>
    <xf numFmtId="0" fontId="6" fillId="0" borderId="0" xfId="1721" applyFont="1" applyAlignment="1">
      <alignment horizontal="center"/>
    </xf>
    <xf numFmtId="0" fontId="5" fillId="0" borderId="1" xfId="1721" applyFont="1" applyBorder="1" applyAlignment="1">
      <alignment horizontal="center" vertical="justify"/>
    </xf>
    <xf numFmtId="0" fontId="5" fillId="0" borderId="2" xfId="1721" applyFont="1" applyBorder="1" applyAlignment="1">
      <alignment horizontal="center" vertical="justify"/>
    </xf>
    <xf numFmtId="165" fontId="5" fillId="0" borderId="2" xfId="1721" applyNumberFormat="1" applyFont="1" applyBorder="1" applyAlignment="1">
      <alignment horizontal="center" vertical="justify"/>
    </xf>
    <xf numFmtId="166" fontId="5" fillId="0" borderId="2" xfId="1721" applyNumberFormat="1" applyFont="1" applyBorder="1" applyAlignment="1">
      <alignment horizontal="center" vertical="justify"/>
    </xf>
    <xf numFmtId="166" fontId="5" fillId="0" borderId="0" xfId="1721" applyNumberFormat="1" applyFont="1"/>
    <xf numFmtId="165" fontId="5" fillId="0" borderId="0" xfId="1721" applyNumberFormat="1" applyFont="1"/>
    <xf numFmtId="164" fontId="5" fillId="0" borderId="0" xfId="1721" applyNumberFormat="1" applyFont="1" applyBorder="1" applyAlignment="1">
      <alignment vertical="center"/>
    </xf>
    <xf numFmtId="0" fontId="5" fillId="0" borderId="3" xfId="1721" applyFont="1" applyBorder="1" applyAlignment="1">
      <alignment horizontal="center" vertical="justify"/>
    </xf>
    <xf numFmtId="0" fontId="5" fillId="0" borderId="4" xfId="1721" applyFont="1" applyBorder="1" applyAlignment="1">
      <alignment horizontal="center" vertical="justify"/>
    </xf>
    <xf numFmtId="165" fontId="5" fillId="0" borderId="4" xfId="1721" applyNumberFormat="1" applyFont="1" applyBorder="1" applyAlignment="1">
      <alignment horizontal="center" vertical="justify"/>
    </xf>
    <xf numFmtId="166" fontId="5" fillId="0" borderId="4" xfId="1721" applyNumberFormat="1" applyFont="1" applyBorder="1" applyAlignment="1">
      <alignment horizontal="center" vertical="justify"/>
    </xf>
    <xf numFmtId="0" fontId="6" fillId="0" borderId="5" xfId="1721" applyFont="1" applyBorder="1" applyAlignment="1">
      <alignment horizontal="left"/>
    </xf>
    <xf numFmtId="0" fontId="6" fillId="0" borderId="0" xfId="1721" applyFont="1" applyBorder="1" applyAlignment="1">
      <alignment horizontal="left"/>
    </xf>
    <xf numFmtId="164" fontId="5" fillId="0" borderId="0" xfId="1721" applyNumberFormat="1" applyFont="1" applyBorder="1" applyAlignment="1"/>
    <xf numFmtId="0" fontId="5" fillId="0" borderId="6" xfId="1721" applyFont="1" applyBorder="1" applyAlignment="1">
      <alignment horizontal="center"/>
    </xf>
    <xf numFmtId="0" fontId="5" fillId="0" borderId="6" xfId="1721" applyFont="1" applyBorder="1"/>
    <xf numFmtId="165" fontId="5" fillId="0" borderId="6" xfId="1721" applyNumberFormat="1" applyFont="1" applyBorder="1"/>
    <xf numFmtId="166" fontId="5" fillId="0" borderId="6" xfId="1721" applyNumberFormat="1" applyFont="1" applyBorder="1"/>
    <xf numFmtId="0" fontId="5" fillId="0" borderId="7" xfId="1721" applyFont="1" applyBorder="1" applyAlignment="1">
      <alignment horizontal="center"/>
    </xf>
    <xf numFmtId="0" fontId="5" fillId="0" borderId="8" xfId="1721" applyFont="1" applyBorder="1" applyAlignment="1">
      <alignment horizontal="center"/>
    </xf>
    <xf numFmtId="0" fontId="5" fillId="0" borderId="9" xfId="1721" applyFont="1" applyBorder="1" applyAlignment="1">
      <alignment horizontal="center"/>
    </xf>
    <xf numFmtId="166" fontId="5" fillId="0" borderId="0" xfId="1721" applyNumberFormat="1" applyFont="1" applyAlignment="1">
      <alignment horizontal="left"/>
    </xf>
    <xf numFmtId="0" fontId="5" fillId="0" borderId="0" xfId="1721" applyFont="1" applyBorder="1" applyAlignment="1">
      <alignment horizontal="left"/>
    </xf>
    <xf numFmtId="14" fontId="5" fillId="0" borderId="5" xfId="1721" applyNumberFormat="1" applyFont="1" applyBorder="1" applyAlignment="1">
      <alignment horizontal="left"/>
    </xf>
    <xf numFmtId="0" fontId="5" fillId="0" borderId="0" xfId="1721" applyFont="1" applyBorder="1" applyAlignment="1">
      <alignment horizontal="left"/>
    </xf>
    <xf numFmtId="0" fontId="6" fillId="0" borderId="6" xfId="1721" applyFont="1" applyBorder="1"/>
    <xf numFmtId="165" fontId="5" fillId="0" borderId="0" xfId="1721" applyNumberFormat="1" applyFont="1" applyBorder="1"/>
    <xf numFmtId="164" fontId="16" fillId="0" borderId="0" xfId="1721" applyNumberFormat="1" applyFont="1" applyBorder="1"/>
    <xf numFmtId="0" fontId="6" fillId="0" borderId="9" xfId="1721" applyFont="1" applyBorder="1" applyAlignment="1">
      <alignment horizontal="center"/>
    </xf>
    <xf numFmtId="0" fontId="5" fillId="0" borderId="0" xfId="1721" applyFont="1"/>
    <xf numFmtId="0" fontId="9" fillId="0" borderId="0" xfId="1721" applyFont="1" applyAlignment="1"/>
    <xf numFmtId="164" fontId="5" fillId="0" borderId="6" xfId="1721" applyNumberFormat="1" applyFont="1" applyBorder="1" applyAlignment="1">
      <alignment horizontal="center" vertical="justify"/>
    </xf>
    <xf numFmtId="0" fontId="5" fillId="0" borderId="6" xfId="1721" applyFont="1" applyBorder="1" applyAlignment="1">
      <alignment horizontal="center" vertical="justify"/>
    </xf>
    <xf numFmtId="165" fontId="5" fillId="0" borderId="6" xfId="1721" applyNumberFormat="1" applyFont="1" applyBorder="1" applyAlignment="1">
      <alignment horizontal="center" vertical="justify"/>
    </xf>
    <xf numFmtId="164" fontId="6" fillId="0" borderId="6" xfId="1721" applyNumberFormat="1" applyFont="1" applyBorder="1" applyAlignment="1">
      <alignment horizontal="center"/>
    </xf>
    <xf numFmtId="0" fontId="6" fillId="0" borderId="6" xfId="1721" applyFont="1" applyBorder="1" applyAlignment="1">
      <alignment horizontal="center" vertical="justify"/>
    </xf>
    <xf numFmtId="14" fontId="9" fillId="0" borderId="6" xfId="1721" applyNumberFormat="1" applyFont="1" applyBorder="1" applyAlignment="1">
      <alignment horizontal="center" vertical="justify"/>
    </xf>
    <xf numFmtId="0" fontId="6" fillId="0" borderId="10" xfId="1721" applyFont="1" applyBorder="1"/>
    <xf numFmtId="165" fontId="5" fillId="0" borderId="6" xfId="1721" applyNumberFormat="1" applyFont="1" applyBorder="1" applyAlignment="1">
      <alignment horizontal="center"/>
    </xf>
    <xf numFmtId="165" fontId="5" fillId="0" borderId="0" xfId="1721" applyNumberFormat="1" applyFont="1" applyBorder="1" applyAlignment="1"/>
    <xf numFmtId="164" fontId="5" fillId="0" borderId="0" xfId="1721" applyNumberFormat="1" applyFont="1" applyAlignment="1"/>
    <xf numFmtId="0" fontId="6" fillId="0" borderId="6" xfId="1716" applyFont="1" applyBorder="1" applyAlignment="1">
      <alignment horizontal="center"/>
    </xf>
    <xf numFmtId="0" fontId="6" fillId="0" borderId="6" xfId="1716" applyFont="1" applyBorder="1"/>
    <xf numFmtId="165" fontId="5" fillId="0" borderId="6" xfId="1716" applyNumberFormat="1" applyFont="1" applyBorder="1"/>
    <xf numFmtId="164" fontId="5" fillId="0" borderId="6" xfId="1716" applyNumberFormat="1" applyFont="1" applyBorder="1"/>
    <xf numFmtId="165" fontId="5" fillId="0" borderId="6" xfId="1716" applyNumberFormat="1" applyFont="1" applyFill="1" applyBorder="1" applyAlignment="1">
      <alignment horizontal="center"/>
    </xf>
    <xf numFmtId="164" fontId="6" fillId="0" borderId="6" xfId="1716" applyNumberFormat="1" applyFont="1" applyBorder="1" applyAlignment="1">
      <alignment horizontal="center"/>
    </xf>
    <xf numFmtId="164" fontId="6" fillId="0" borderId="6" xfId="1719" applyNumberFormat="1" applyFont="1" applyBorder="1"/>
    <xf numFmtId="0" fontId="6" fillId="0" borderId="6" xfId="1719" applyFont="1" applyBorder="1" applyAlignment="1">
      <alignment horizontal="center"/>
    </xf>
    <xf numFmtId="0" fontId="6" fillId="0" borderId="6" xfId="1719" applyFont="1" applyBorder="1" applyAlignment="1">
      <alignment horizontal="left"/>
    </xf>
    <xf numFmtId="0" fontId="5" fillId="0" borderId="6" xfId="1719" applyFont="1" applyBorder="1"/>
    <xf numFmtId="165" fontId="5" fillId="0" borderId="6" xfId="1719" applyNumberFormat="1" applyFont="1" applyBorder="1"/>
    <xf numFmtId="164" fontId="5" fillId="0" borderId="6" xfId="1719" applyNumberFormat="1" applyFont="1" applyBorder="1"/>
    <xf numFmtId="165" fontId="5" fillId="0" borderId="0" xfId="1719" applyNumberFormat="1" applyFont="1" applyBorder="1" applyAlignment="1"/>
    <xf numFmtId="164" fontId="5" fillId="0" borderId="0" xfId="1719" applyNumberFormat="1" applyFont="1" applyAlignment="1"/>
    <xf numFmtId="0" fontId="5" fillId="0" borderId="0" xfId="1719" applyFont="1"/>
    <xf numFmtId="164" fontId="5" fillId="0" borderId="6" xfId="1719" applyNumberFormat="1" applyFont="1" applyBorder="1" applyAlignment="1">
      <alignment horizontal="center"/>
    </xf>
    <xf numFmtId="0" fontId="5" fillId="0" borderId="6" xfId="1719" applyFont="1" applyBorder="1" applyAlignment="1">
      <alignment horizontal="center"/>
    </xf>
    <xf numFmtId="0" fontId="5" fillId="3" borderId="6" xfId="1719" applyFont="1" applyFill="1" applyBorder="1"/>
    <xf numFmtId="165" fontId="5" fillId="0" borderId="6" xfId="1719" applyNumberFormat="1" applyFont="1" applyBorder="1" applyAlignment="1">
      <alignment horizontal="center"/>
    </xf>
    <xf numFmtId="164" fontId="6" fillId="0" borderId="6" xfId="1719" applyNumberFormat="1" applyFont="1" applyBorder="1" applyAlignment="1">
      <alignment horizontal="center"/>
    </xf>
    <xf numFmtId="0" fontId="6" fillId="0" borderId="6" xfId="1719" applyFont="1" applyBorder="1"/>
    <xf numFmtId="164" fontId="6" fillId="0" borderId="6" xfId="1721" applyNumberFormat="1" applyFont="1" applyBorder="1"/>
    <xf numFmtId="0" fontId="6" fillId="0" borderId="6" xfId="1721" applyFont="1" applyBorder="1" applyAlignment="1">
      <alignment horizontal="center"/>
    </xf>
    <xf numFmtId="0" fontId="6" fillId="0" borderId="6" xfId="1721" applyFont="1" applyBorder="1" applyAlignment="1">
      <alignment horizontal="left"/>
    </xf>
    <xf numFmtId="164" fontId="5" fillId="0" borderId="6" xfId="1721" applyNumberFormat="1" applyFont="1" applyBorder="1"/>
    <xf numFmtId="164" fontId="5" fillId="0" borderId="6" xfId="1721" applyNumberFormat="1" applyFont="1" applyBorder="1" applyAlignment="1">
      <alignment horizontal="center"/>
    </xf>
    <xf numFmtId="0" fontId="5" fillId="3" borderId="6" xfId="1721" applyFont="1" applyFill="1" applyBorder="1"/>
    <xf numFmtId="165" fontId="5" fillId="0" borderId="6" xfId="1721" applyNumberFormat="1" applyFont="1" applyFill="1" applyBorder="1" applyAlignment="1">
      <alignment horizontal="center"/>
    </xf>
    <xf numFmtId="165" fontId="6" fillId="0" borderId="0" xfId="1721" applyNumberFormat="1" applyFont="1" applyBorder="1" applyAlignment="1">
      <alignment horizontal="left"/>
    </xf>
    <xf numFmtId="165" fontId="5" fillId="0" borderId="0" xfId="1721" applyNumberFormat="1" applyFont="1" applyAlignment="1"/>
    <xf numFmtId="0" fontId="6" fillId="0" borderId="0" xfId="1721" applyFont="1" applyAlignment="1"/>
    <xf numFmtId="0" fontId="14" fillId="0" borderId="0" xfId="1721"/>
    <xf numFmtId="165" fontId="5" fillId="5" borderId="6" xfId="1719" applyNumberFormat="1" applyFont="1" applyFill="1" applyBorder="1" applyAlignment="1">
      <alignment horizontal="center"/>
    </xf>
    <xf numFmtId="165" fontId="5" fillId="5" borderId="6" xfId="1715" applyNumberFormat="1" applyFont="1" applyFill="1" applyBorder="1" applyAlignment="1">
      <alignment horizontal="center"/>
    </xf>
    <xf numFmtId="164" fontId="6" fillId="0" borderId="6" xfId="1718" applyNumberFormat="1" applyFont="1" applyBorder="1" applyAlignment="1">
      <alignment horizontal="center"/>
    </xf>
    <xf numFmtId="0" fontId="6" fillId="0" borderId="6" xfId="1718" applyFont="1" applyBorder="1"/>
    <xf numFmtId="0" fontId="17" fillId="0" borderId="6" xfId="1718" applyFont="1" applyBorder="1" applyAlignment="1">
      <alignment horizontal="center"/>
    </xf>
    <xf numFmtId="0" fontId="5" fillId="0" borderId="6" xfId="1718" applyFont="1" applyBorder="1" applyAlignment="1">
      <alignment horizontal="center"/>
    </xf>
    <xf numFmtId="165" fontId="5" fillId="0" borderId="6" xfId="1718" applyNumberFormat="1" applyFont="1" applyBorder="1" applyAlignment="1">
      <alignment horizontal="center"/>
    </xf>
    <xf numFmtId="165" fontId="5" fillId="0" borderId="6" xfId="1718" applyNumberFormat="1" applyFont="1" applyBorder="1"/>
    <xf numFmtId="165" fontId="5" fillId="0" borderId="0" xfId="1718" applyNumberFormat="1" applyFont="1" applyBorder="1" applyAlignment="1"/>
    <xf numFmtId="164" fontId="5" fillId="0" borderId="0" xfId="1718" applyNumberFormat="1" applyFont="1" applyAlignment="1"/>
    <xf numFmtId="0" fontId="5" fillId="0" borderId="0" xfId="1718" applyFont="1"/>
    <xf numFmtId="164" fontId="6" fillId="0" borderId="6" xfId="1720" applyNumberFormat="1" applyFont="1" applyBorder="1" applyAlignment="1">
      <alignment horizontal="center"/>
    </xf>
    <xf numFmtId="0" fontId="6" fillId="0" borderId="6" xfId="1720" applyFont="1" applyBorder="1"/>
    <xf numFmtId="0" fontId="5" fillId="0" borderId="6" xfId="1720" applyFont="1" applyBorder="1"/>
    <xf numFmtId="0" fontId="5" fillId="0" borderId="6" xfId="1720" applyFont="1" applyBorder="1" applyAlignment="1">
      <alignment horizontal="center"/>
    </xf>
    <xf numFmtId="165" fontId="5" fillId="0" borderId="6" xfId="1720" applyNumberFormat="1" applyFont="1" applyBorder="1" applyAlignment="1">
      <alignment horizontal="center"/>
    </xf>
    <xf numFmtId="165" fontId="5" fillId="0" borderId="6" xfId="1720" applyNumberFormat="1" applyFont="1" applyBorder="1"/>
    <xf numFmtId="165" fontId="5" fillId="0" borderId="0" xfId="1720" applyNumberFormat="1" applyFont="1" applyBorder="1" applyAlignment="1"/>
    <xf numFmtId="164" fontId="5" fillId="0" borderId="0" xfId="1720" applyNumberFormat="1" applyFont="1" applyAlignment="1"/>
    <xf numFmtId="0" fontId="5" fillId="0" borderId="0" xfId="1720" applyFont="1"/>
    <xf numFmtId="164" fontId="6" fillId="0" borderId="6" xfId="1720" applyNumberFormat="1" applyFont="1" applyBorder="1"/>
    <xf numFmtId="0" fontId="6" fillId="0" borderId="6" xfId="1720" applyFont="1" applyBorder="1" applyAlignment="1">
      <alignment horizontal="center"/>
    </xf>
    <xf numFmtId="0" fontId="6" fillId="0" borderId="6" xfId="1720" applyFont="1" applyBorder="1" applyAlignment="1">
      <alignment horizontal="left"/>
    </xf>
    <xf numFmtId="164" fontId="5" fillId="0" borderId="6" xfId="1720" applyNumberFormat="1" applyFont="1" applyBorder="1"/>
    <xf numFmtId="164" fontId="5" fillId="0" borderId="6" xfId="1720" applyNumberFormat="1" applyFont="1" applyBorder="1" applyAlignment="1">
      <alignment horizontal="center"/>
    </xf>
    <xf numFmtId="0" fontId="5" fillId="3" borderId="6" xfId="1720" applyFont="1" applyFill="1" applyBorder="1"/>
    <xf numFmtId="165" fontId="5" fillId="0" borderId="6" xfId="1720" applyNumberFormat="1" applyFont="1" applyFill="1" applyBorder="1" applyAlignment="1">
      <alignment horizontal="center"/>
    </xf>
    <xf numFmtId="0" fontId="6" fillId="0" borderId="6" xfId="1714" applyFont="1" applyBorder="1" applyAlignment="1">
      <alignment horizontal="center"/>
    </xf>
    <xf numFmtId="0" fontId="6" fillId="0" borderId="6" xfId="1714" applyFont="1" applyBorder="1"/>
    <xf numFmtId="165" fontId="5" fillId="0" borderId="6" xfId="1714" applyNumberFormat="1" applyFont="1" applyBorder="1"/>
    <xf numFmtId="164" fontId="5" fillId="0" borderId="6" xfId="1714" applyNumberFormat="1" applyFont="1" applyBorder="1"/>
    <xf numFmtId="164" fontId="5" fillId="0" borderId="6" xfId="1722" applyNumberFormat="1" applyFont="1" applyBorder="1" applyAlignment="1">
      <alignment horizontal="center"/>
    </xf>
    <xf numFmtId="0" fontId="5" fillId="0" borderId="6" xfId="1722" applyFont="1" applyBorder="1"/>
    <xf numFmtId="0" fontId="5" fillId="0" borderId="6" xfId="1722" applyFont="1" applyBorder="1" applyAlignment="1">
      <alignment horizontal="center"/>
    </xf>
    <xf numFmtId="165" fontId="5" fillId="0" borderId="6" xfId="1722" applyNumberFormat="1" applyFont="1" applyBorder="1" applyAlignment="1">
      <alignment horizontal="center"/>
    </xf>
    <xf numFmtId="165" fontId="5" fillId="2" borderId="6" xfId="1722" applyNumberFormat="1" applyFont="1" applyFill="1" applyBorder="1" applyAlignment="1">
      <alignment horizontal="center"/>
    </xf>
    <xf numFmtId="165" fontId="5" fillId="0" borderId="0" xfId="1722" applyNumberFormat="1" applyFont="1" applyBorder="1" applyAlignment="1"/>
    <xf numFmtId="164" fontId="5" fillId="0" borderId="0" xfId="1722" applyNumberFormat="1" applyFont="1" applyAlignment="1"/>
    <xf numFmtId="0" fontId="5" fillId="0" borderId="0" xfId="1722" applyFont="1"/>
    <xf numFmtId="0" fontId="5" fillId="3" borderId="6" xfId="1718" applyFont="1" applyFill="1" applyBorder="1"/>
    <xf numFmtId="164" fontId="5" fillId="0" borderId="6" xfId="1718" applyNumberFormat="1" applyFont="1" applyBorder="1" applyAlignment="1">
      <alignment horizontal="center"/>
    </xf>
    <xf numFmtId="164" fontId="6" fillId="0" borderId="6" xfId="1714" applyNumberFormat="1" applyFont="1" applyBorder="1" applyAlignment="1">
      <alignment horizontal="center"/>
    </xf>
    <xf numFmtId="0" fontId="5" fillId="0" borderId="10" xfId="1714" applyFont="1" applyBorder="1"/>
    <xf numFmtId="0" fontId="5" fillId="0" borderId="9" xfId="1714" applyFont="1" applyBorder="1" applyAlignment="1">
      <alignment horizontal="center"/>
    </xf>
    <xf numFmtId="164" fontId="6" fillId="0" borderId="6" xfId="1718" applyNumberFormat="1" applyFont="1" applyBorder="1"/>
    <xf numFmtId="0" fontId="6" fillId="0" borderId="6" xfId="1718" applyFont="1" applyBorder="1" applyAlignment="1">
      <alignment horizontal="center"/>
    </xf>
    <xf numFmtId="0" fontId="6" fillId="0" borderId="6" xfId="1718" applyFont="1" applyBorder="1" applyAlignment="1">
      <alignment horizontal="left"/>
    </xf>
    <xf numFmtId="0" fontId="5" fillId="0" borderId="6" xfId="1718" applyFont="1" applyBorder="1"/>
    <xf numFmtId="164" fontId="5" fillId="0" borderId="6" xfId="1718" applyNumberFormat="1" applyFont="1" applyBorder="1"/>
    <xf numFmtId="165" fontId="5" fillId="0" borderId="6" xfId="1718" applyNumberFormat="1" applyFont="1" applyFill="1" applyBorder="1" applyAlignment="1">
      <alignment horizontal="center"/>
    </xf>
    <xf numFmtId="165" fontId="5" fillId="5" borderId="6" xfId="1714" applyNumberFormat="1" applyFont="1" applyFill="1" applyBorder="1" applyAlignment="1">
      <alignment horizontal="center"/>
    </xf>
  </cellXfs>
  <cellStyles count="1724">
    <cellStyle name="Обычный" xfId="0" builtinId="0"/>
    <cellStyle name="Обычный 10" xfId="19"/>
    <cellStyle name="Обычный 10 2" xfId="20"/>
    <cellStyle name="Обычный 11" xfId="21"/>
    <cellStyle name="Обычный 11 2" xfId="22"/>
    <cellStyle name="Обычный 11 2 2" xfId="23"/>
    <cellStyle name="Обычный 11 2 2 10" xfId="24"/>
    <cellStyle name="Обычный 11 2 2 11" xfId="25"/>
    <cellStyle name="Обычный 11 2 2 11 2" xfId="26"/>
    <cellStyle name="Обычный 11 2 2 12" xfId="27"/>
    <cellStyle name="Обычный 11 2 2 13" xfId="28"/>
    <cellStyle name="Обычный 11 2 2 14" xfId="29"/>
    <cellStyle name="Обычный 11 2 2 14 2" xfId="30"/>
    <cellStyle name="Обычный 11 2 2 14 3" xfId="31"/>
    <cellStyle name="Обычный 11 2 2 15" xfId="32"/>
    <cellStyle name="Обычный 11 2 2 16" xfId="33"/>
    <cellStyle name="Обычный 11 2 2 17" xfId="34"/>
    <cellStyle name="Обычный 11 2 2 18" xfId="35"/>
    <cellStyle name="Обычный 11 2 2 19" xfId="36"/>
    <cellStyle name="Обычный 11 2 2 2" xfId="37"/>
    <cellStyle name="Обычный 11 2 2 2 2" xfId="38"/>
    <cellStyle name="Обычный 11 2 2 20" xfId="39"/>
    <cellStyle name="Обычный 11 2 2 21" xfId="40"/>
    <cellStyle name="Обычный 11 2 2 22" xfId="41"/>
    <cellStyle name="Обычный 11 2 2 22 2" xfId="42"/>
    <cellStyle name="Обычный 11 2 2 22 2 2" xfId="43"/>
    <cellStyle name="Обычный 11 2 2 23" xfId="44"/>
    <cellStyle name="Обычный 11 2 2 24" xfId="45"/>
    <cellStyle name="Обычный 11 2 2 25" xfId="46"/>
    <cellStyle name="Обычный 11 2 2 26" xfId="47"/>
    <cellStyle name="Обычный 11 2 2 27" xfId="48"/>
    <cellStyle name="Обычный 11 2 2 28" xfId="49"/>
    <cellStyle name="Обычный 11 2 2 29" xfId="50"/>
    <cellStyle name="Обычный 11 2 2 29 2" xfId="51"/>
    <cellStyle name="Обычный 11 2 2 3" xfId="52"/>
    <cellStyle name="Обычный 11 2 2 30" xfId="53"/>
    <cellStyle name="Обычный 11 2 2 30 2" xfId="54"/>
    <cellStyle name="Обычный 11 2 2 30 2 2" xfId="55"/>
    <cellStyle name="Обычный 11 2 2 30 2 3" xfId="56"/>
    <cellStyle name="Обычный 11 2 2 30 2 4" xfId="57"/>
    <cellStyle name="Обычный 11 2 2 30 2 5" xfId="58"/>
    <cellStyle name="Обычный 11 2 2 30 2 6" xfId="59"/>
    <cellStyle name="Обычный 11 2 2 30 3" xfId="60"/>
    <cellStyle name="Обычный 11 2 2 30 4" xfId="61"/>
    <cellStyle name="Обычный 11 2 2 30 4 2" xfId="62"/>
    <cellStyle name="Обычный 11 2 2 30 4 2 2" xfId="63"/>
    <cellStyle name="Обычный 11 2 2 30 4 2 2 2" xfId="64"/>
    <cellStyle name="Обычный 11 2 2 30 4 2 2 3" xfId="65"/>
    <cellStyle name="Обычный 11 2 2 30 4 3" xfId="66"/>
    <cellStyle name="Обычный 11 2 2 30 4 3 2" xfId="67"/>
    <cellStyle name="Обычный 11 2 2 30 4 3 2 2" xfId="68"/>
    <cellStyle name="Обычный 11 2 2 30 4 4" xfId="69"/>
    <cellStyle name="Обычный 11 2 2 30 4 5" xfId="70"/>
    <cellStyle name="Обычный 11 2 2 30 4 5 2" xfId="71"/>
    <cellStyle name="Обычный 11 2 2 30 4 5 3" xfId="72"/>
    <cellStyle name="Обычный 11 2 2 30 4 6" xfId="73"/>
    <cellStyle name="Обычный 11 2 2 30 4 7" xfId="74"/>
    <cellStyle name="Обычный 11 2 2 30 4 8" xfId="75"/>
    <cellStyle name="Обычный 11 2 2 30 4 9" xfId="76"/>
    <cellStyle name="Обычный 11 2 2 30 5" xfId="77"/>
    <cellStyle name="Обычный 11 2 2 30 5 2" xfId="78"/>
    <cellStyle name="Обычный 11 2 2 30 5 3" xfId="79"/>
    <cellStyle name="Обычный 11 2 2 30 5 4" xfId="80"/>
    <cellStyle name="Обычный 11 2 2 30 5 5" xfId="81"/>
    <cellStyle name="Обычный 11 2 2 31" xfId="82"/>
    <cellStyle name="Обычный 11 2 2 32" xfId="83"/>
    <cellStyle name="Обычный 11 2 2 33" xfId="84"/>
    <cellStyle name="Обычный 11 2 2 34" xfId="85"/>
    <cellStyle name="Обычный 11 2 2 35" xfId="86"/>
    <cellStyle name="Обычный 11 2 2 36" xfId="87"/>
    <cellStyle name="Обычный 11 2 2 37" xfId="88"/>
    <cellStyle name="Обычный 11 2 2 38" xfId="89"/>
    <cellStyle name="Обычный 11 2 2 39" xfId="90"/>
    <cellStyle name="Обычный 11 2 2 4" xfId="91"/>
    <cellStyle name="Обычный 11 2 2 40" xfId="92"/>
    <cellStyle name="Обычный 11 2 2 41" xfId="93"/>
    <cellStyle name="Обычный 11 2 2 42" xfId="94"/>
    <cellStyle name="Обычный 11 2 2 43" xfId="95"/>
    <cellStyle name="Обычный 11 2 2 44" xfId="96"/>
    <cellStyle name="Обычный 11 2 2 5" xfId="97"/>
    <cellStyle name="Обычный 11 2 2 5 2" xfId="98"/>
    <cellStyle name="Обычный 11 2 2 5 3" xfId="99"/>
    <cellStyle name="Обычный 11 2 2 5 4" xfId="100"/>
    <cellStyle name="Обычный 11 2 2 5 4 10" xfId="101"/>
    <cellStyle name="Обычный 11 2 2 5 4 10 2" xfId="102"/>
    <cellStyle name="Обычный 11 2 2 5 4 10 2 10" xfId="11"/>
    <cellStyle name="Обычный 11 2 2 5 4 10 2 10 2" xfId="12"/>
    <cellStyle name="Обычный 11 2 2 5 4 10 2 10 2 2" xfId="103"/>
    <cellStyle name="Обычный 11 2 2 5 4 10 2 10 2 3" xfId="104"/>
    <cellStyle name="Обычный 11 2 2 5 4 10 2 10 3" xfId="105"/>
    <cellStyle name="Обычный 11 2 2 5 4 10 2 10 3 2" xfId="106"/>
    <cellStyle name="Обычный 11 2 2 5 4 10 2 10 3 2 2" xfId="107"/>
    <cellStyle name="Обычный 11 2 2 5 4 10 2 10 3 2 2 2" xfId="108"/>
    <cellStyle name="Обычный 11 2 2 5 4 10 2 10 3 2 2 2 2" xfId="1655"/>
    <cellStyle name="Обычный 11 2 2 5 4 10 2 10 3 2 2 2 2 2" xfId="1693"/>
    <cellStyle name="Обычный 11 2 2 5 4 10 2 10 3 2 2 2 3" xfId="1677"/>
    <cellStyle name="Обычный 11 2 2 5 4 10 2 10 3 2 2 2 3 2" xfId="1708"/>
    <cellStyle name="Обычный 11 2 2 5 4 10 2 10 3 2 2 2 4" xfId="1718"/>
    <cellStyle name="Обычный 11 2 2 5 4 10 2 10 3 2 2 3" xfId="1656"/>
    <cellStyle name="Обычный 11 2 2 5 4 10 2 10 3 2 2 3 2" xfId="1694"/>
    <cellStyle name="Обычный 11 2 2 5 4 10 2 10 3 2 2 4" xfId="1703"/>
    <cellStyle name="Обычный 11 2 2 5 4 10 2 10 3 2 2 5" xfId="1719"/>
    <cellStyle name="Обычный 11 2 2 5 4 10 2 10 3 2 3" xfId="1667"/>
    <cellStyle name="Обычный 11 2 2 5 4 10 2 10 3 2 6" xfId="109"/>
    <cellStyle name="Обычный 11 2 2 5 4 10 2 10 4" xfId="110"/>
    <cellStyle name="Обычный 11 2 2 5 4 10 2 10 5" xfId="111"/>
    <cellStyle name="Обычный 11 2 2 5 4 10 2 11" xfId="112"/>
    <cellStyle name="Обычный 11 2 2 5 4 10 2 11 2" xfId="113"/>
    <cellStyle name="Обычный 11 2 2 5 4 10 2 2" xfId="114"/>
    <cellStyle name="Обычный 11 2 2 5 4 10 2 2 2" xfId="115"/>
    <cellStyle name="Обычный 11 2 2 5 4 10 2 3" xfId="116"/>
    <cellStyle name="Обычный 11 2 2 5 4 10 2 3 2" xfId="117"/>
    <cellStyle name="Обычный 11 2 2 5 4 10 2 4" xfId="118"/>
    <cellStyle name="Обычный 11 2 2 5 4 10 2 4 2" xfId="119"/>
    <cellStyle name="Обычный 11 2 2 5 4 10 2 5" xfId="120"/>
    <cellStyle name="Обычный 11 2 2 5 4 10 2 5 2" xfId="121"/>
    <cellStyle name="Обычный 11 2 2 5 4 10 2 6" xfId="122"/>
    <cellStyle name="Обычный 11 2 2 5 4 10 2 6 2" xfId="123"/>
    <cellStyle name="Обычный 11 2 2 5 4 10 2 7" xfId="124"/>
    <cellStyle name="Обычный 11 2 2 5 4 10 2 7 2" xfId="125"/>
    <cellStyle name="Обычный 11 2 2 5 4 10 2 7 2 2" xfId="126"/>
    <cellStyle name="Обычный 11 2 2 5 4 10 2 7 2 2 2" xfId="127"/>
    <cellStyle name="Обычный 11 2 2 5 4 10 2 7 3" xfId="128"/>
    <cellStyle name="Обычный 11 2 2 5 4 10 2 7 3 2" xfId="129"/>
    <cellStyle name="Обычный 11 2 2 5 4 10 2 7 3 2 2" xfId="130"/>
    <cellStyle name="Обычный 11 2 2 5 4 10 2 7 3 3" xfId="1676"/>
    <cellStyle name="Обычный 11 2 2 5 4 10 2 8" xfId="131"/>
    <cellStyle name="Обычный 11 2 2 5 4 10 2 8 2" xfId="132"/>
    <cellStyle name="Обычный 11 2 2 5 4 10 2 9" xfId="133"/>
    <cellStyle name="Обычный 11 2 2 5 4 11" xfId="134"/>
    <cellStyle name="Обычный 11 2 2 5 4 12" xfId="135"/>
    <cellStyle name="Обычный 11 2 2 5 4 13" xfId="136"/>
    <cellStyle name="Обычный 11 2 2 5 4 14" xfId="137"/>
    <cellStyle name="Обычный 11 2 2 5 4 14 2" xfId="138"/>
    <cellStyle name="Обычный 11 2 2 5 4 14 2 2" xfId="139"/>
    <cellStyle name="Обычный 11 2 2 5 4 15" xfId="140"/>
    <cellStyle name="Обычный 11 2 2 5 4 15 2" xfId="141"/>
    <cellStyle name="Обычный 11 2 2 5 4 15 3" xfId="142"/>
    <cellStyle name="Обычный 11 2 2 5 4 15 3 2" xfId="16"/>
    <cellStyle name="Обычный 11 2 2 5 4 15 3 2 2" xfId="143"/>
    <cellStyle name="Обычный 11 2 2 5 4 15 3 3" xfId="144"/>
    <cellStyle name="Обычный 11 2 2 5 4 15 3 3 2" xfId="145"/>
    <cellStyle name="Обычный 11 2 2 5 4 2" xfId="146"/>
    <cellStyle name="Обычный 11 2 2 5 4 3" xfId="147"/>
    <cellStyle name="Обычный 11 2 2 5 4 4" xfId="148"/>
    <cellStyle name="Обычный 11 2 2 5 4 5" xfId="149"/>
    <cellStyle name="Обычный 11 2 2 5 4 5 2" xfId="150"/>
    <cellStyle name="Обычный 11 2 2 5 4 6" xfId="151"/>
    <cellStyle name="Обычный 11 2 2 5 4 6 2" xfId="152"/>
    <cellStyle name="Обычный 11 2 2 5 4 6 2 10" xfId="4"/>
    <cellStyle name="Обычный 11 2 2 5 4 6 2 10 2" xfId="153"/>
    <cellStyle name="Обычный 11 2 2 5 4 6 2 10 3" xfId="154"/>
    <cellStyle name="Обычный 11 2 2 5 4 6 2 10 4" xfId="155"/>
    <cellStyle name="Обычный 11 2 2 5 4 6 2 11" xfId="156"/>
    <cellStyle name="Обычный 11 2 2 5 4 6 2 12" xfId="157"/>
    <cellStyle name="Обычный 11 2 2 5 4 6 2 13" xfId="158"/>
    <cellStyle name="Обычный 11 2 2 5 4 6 2 14" xfId="159"/>
    <cellStyle name="Обычный 11 2 2 5 4 6 2 14 2" xfId="160"/>
    <cellStyle name="Обычный 11 2 2 5 4 6 2 14 2 2" xfId="161"/>
    <cellStyle name="Обычный 11 2 2 5 4 6 2 14 3" xfId="162"/>
    <cellStyle name="Обычный 11 2 2 5 4 6 2 2" xfId="163"/>
    <cellStyle name="Обычный 11 2 2 5 4 6 2 2 2" xfId="164"/>
    <cellStyle name="Обычный 11 2 2 5 4 6 2 2 3" xfId="165"/>
    <cellStyle name="Обычный 11 2 2 5 4 6 2 2 3 2" xfId="166"/>
    <cellStyle name="Обычный 11 2 2 5 4 6 2 2 3 2 10" xfId="167"/>
    <cellStyle name="Обычный 11 2 2 5 4 6 2 2 3 2 10 2" xfId="168"/>
    <cellStyle name="Обычный 11 2 2 5 4 6 2 2 3 2 10 3" xfId="1690"/>
    <cellStyle name="Обычный 11 2 2 5 4 6 2 2 3 2 10 3 2" xfId="1702"/>
    <cellStyle name="Обычный 11 2 2 5 4 6 2 2 3 2 10 4" xfId="1720"/>
    <cellStyle name="Обычный 11 2 2 5 4 6 2 2 3 2 2" xfId="169"/>
    <cellStyle name="Обычный 11 2 2 5 4 6 2 2 3 2 2 2" xfId="170"/>
    <cellStyle name="Обычный 11 2 2 5 4 6 2 2 3 2 2 2 2" xfId="171"/>
    <cellStyle name="Обычный 11 2 2 5 4 6 2 2 3 2 2 2 2 2" xfId="172"/>
    <cellStyle name="Обычный 11 2 2 5 4 6 2 2 3 2 2 2 2 2 2" xfId="173"/>
    <cellStyle name="Обычный 11 2 2 5 4 6 2 2 3 2 2 2 2 2 2 2" xfId="174"/>
    <cellStyle name="Обычный 11 2 2 5 4 6 2 2 3 2 2 2 2 2 2 2 2" xfId="175"/>
    <cellStyle name="Обычный 11 2 2 5 4 6 2 2 3 2 2 2 2 2 2 3" xfId="176"/>
    <cellStyle name="Обычный 11 2 2 5 4 6 2 2 3 2 2 2 2 2 2 4" xfId="1664"/>
    <cellStyle name="Обычный 11 2 2 5 4 6 2 2 3 2 2 2 2 2 2 4 2" xfId="1678"/>
    <cellStyle name="Обычный 11 2 2 5 4 6 2 2 3 2 2 2 3" xfId="177"/>
    <cellStyle name="Обычный 11 2 2 5 4 6 2 2 3 2 2 2 4" xfId="178"/>
    <cellStyle name="Обычный 11 2 2 5 4 6 2 2 3 2 2 2 4 2" xfId="179"/>
    <cellStyle name="Обычный 11 2 2 5 4 6 2 2 3 2 2 3" xfId="180"/>
    <cellStyle name="Обычный 11 2 2 5 4 6 2 2 3 2 3" xfId="181"/>
    <cellStyle name="Обычный 11 2 2 5 4 6 2 2 3 2 3 2" xfId="182"/>
    <cellStyle name="Обычный 11 2 2 5 4 6 2 2 3 2 3 3" xfId="183"/>
    <cellStyle name="Обычный 11 2 2 5 4 6 2 2 3 2 3 3 2" xfId="184"/>
    <cellStyle name="Обычный 11 2 2 5 4 6 2 2 3 2 3 3 3" xfId="185"/>
    <cellStyle name="Обычный 11 2 2 5 4 6 2 2 3 2 3 4" xfId="186"/>
    <cellStyle name="Обычный 11 2 2 5 4 6 2 2 3 2 4" xfId="187"/>
    <cellStyle name="Обычный 11 2 2 5 4 6 2 2 3 2 4 2" xfId="188"/>
    <cellStyle name="Обычный 11 2 2 5 4 6 2 2 3 2 4 2 2" xfId="189"/>
    <cellStyle name="Обычный 11 2 2 5 4 6 2 2 3 2 4 2 2 2" xfId="190"/>
    <cellStyle name="Обычный 11 2 2 5 4 6 2 2 3 2 4 2 3" xfId="191"/>
    <cellStyle name="Обычный 11 2 2 5 4 6 2 2 3 2 4 3" xfId="192"/>
    <cellStyle name="Обычный 11 2 2 5 4 6 2 2 3 2 4 3 2" xfId="193"/>
    <cellStyle name="Обычный 11 2 2 5 4 6 2 2 3 2 4 4" xfId="194"/>
    <cellStyle name="Обычный 11 2 2 5 4 6 2 2 3 2 5" xfId="195"/>
    <cellStyle name="Обычный 11 2 2 5 4 6 2 2 3 2 5 2" xfId="196"/>
    <cellStyle name="Обычный 11 2 2 5 4 6 2 2 3 2 6" xfId="197"/>
    <cellStyle name="Обычный 11 2 2 5 4 6 2 2 3 2 7" xfId="198"/>
    <cellStyle name="Обычный 11 2 2 5 4 6 2 2 3 2 8" xfId="199"/>
    <cellStyle name="Обычный 11 2 2 5 4 6 2 2 3 2 9" xfId="200"/>
    <cellStyle name="Обычный 11 2 2 5 4 6 2 2 3 3" xfId="201"/>
    <cellStyle name="Обычный 11 2 2 5 4 6 2 2 3 4" xfId="202"/>
    <cellStyle name="Обычный 11 2 2 5 4 6 2 2 3 4 2" xfId="203"/>
    <cellStyle name="Обычный 11 2 2 5 4 6 2 2 3 5" xfId="1679"/>
    <cellStyle name="Обычный 11 2 2 5 4 6 2 2 4" xfId="204"/>
    <cellStyle name="Обычный 11 2 2 5 4 6 2 3" xfId="205"/>
    <cellStyle name="Обычный 11 2 2 5 4 6 2 3 2" xfId="206"/>
    <cellStyle name="Обычный 11 2 2 5 4 6 2 3 2 2" xfId="207"/>
    <cellStyle name="Обычный 11 2 2 5 4 6 2 3 2 3" xfId="208"/>
    <cellStyle name="Обычный 11 2 2 5 4 6 2 3 3" xfId="209"/>
    <cellStyle name="Обычный 11 2 2 5 4 6 2 3 4" xfId="210"/>
    <cellStyle name="Обычный 11 2 2 5 4 6 2 3 4 2" xfId="211"/>
    <cellStyle name="Обычный 11 2 2 5 4 6 2 4" xfId="212"/>
    <cellStyle name="Обычный 11 2 2 5 4 6 2 4 2" xfId="5"/>
    <cellStyle name="Обычный 11 2 2 5 4 6 2 4 2 2" xfId="213"/>
    <cellStyle name="Обычный 11 2 2 5 4 6 2 4 2 3" xfId="214"/>
    <cellStyle name="Обычный 11 2 2 5 4 6 2 5" xfId="215"/>
    <cellStyle name="Обычный 11 2 2 5 4 6 2 5 2" xfId="216"/>
    <cellStyle name="Обычный 11 2 2 5 4 6 2 5 2 2" xfId="9"/>
    <cellStyle name="Обычный 11 2 2 5 4 6 2 5 2 2 2" xfId="217"/>
    <cellStyle name="Обычный 11 2 2 5 4 6 2 5 2 2 2 2 2" xfId="218"/>
    <cellStyle name="Обычный 11 2 2 5 4 6 2 5 2 2 2 2 2 2" xfId="1657"/>
    <cellStyle name="Обычный 11 2 2 5 4 6 2 5 2 2 2 2 2 2 2" xfId="1695"/>
    <cellStyle name="Обычный 11 2 2 5 4 6 2 5 2 2 2 2 2 3" xfId="1704"/>
    <cellStyle name="Обычный 11 2 2 5 4 6 2 5 2 2 2 2 2 4" xfId="1721"/>
    <cellStyle name="Обычный 11 2 2 5 4 6 2 5 2 2 3" xfId="219"/>
    <cellStyle name="Обычный 11 2 2 5 4 6 2 5 2 2 4" xfId="220"/>
    <cellStyle name="Обычный 11 2 2 5 4 6 2 5 3" xfId="221"/>
    <cellStyle name="Обычный 11 2 2 5 4 6 2 5 3 10" xfId="222"/>
    <cellStyle name="Обычный 11 2 2 5 4 6 2 5 3 11" xfId="1675"/>
    <cellStyle name="Обычный 11 2 2 5 4 6 2 5 3 2" xfId="223"/>
    <cellStyle name="Обычный 11 2 2 5 4 6 2 5 3 2 2" xfId="224"/>
    <cellStyle name="Обычный 11 2 2 5 4 6 2 5 3 2 3" xfId="225"/>
    <cellStyle name="Обычный 11 2 2 5 4 6 2 5 3 2 3 2" xfId="226"/>
    <cellStyle name="Обычный 11 2 2 5 4 6 2 5 3 2 4" xfId="227"/>
    <cellStyle name="Обычный 11 2 2 5 4 6 2 5 3 3" xfId="228"/>
    <cellStyle name="Обычный 11 2 2 5 4 6 2 5 3 4" xfId="229"/>
    <cellStyle name="Обычный 11 2 2 5 4 6 2 5 3 5" xfId="230"/>
    <cellStyle name="Обычный 11 2 2 5 4 6 2 5 3 5 2" xfId="231"/>
    <cellStyle name="Обычный 11 2 2 5 4 6 2 5 3 6" xfId="232"/>
    <cellStyle name="Обычный 11 2 2 5 4 6 2 5 3 6 2" xfId="233"/>
    <cellStyle name="Обычный 11 2 2 5 4 6 2 5 3 7" xfId="234"/>
    <cellStyle name="Обычный 11 2 2 5 4 6 2 5 3 7 2" xfId="1689"/>
    <cellStyle name="Обычный 11 2 2 5 4 6 2 5 3 7 2 2" xfId="1717"/>
    <cellStyle name="Обычный 11 2 2 5 4 6 2 5 3 8" xfId="235"/>
    <cellStyle name="Обычный 11 2 2 5 4 6 2 5 3 9" xfId="236"/>
    <cellStyle name="Обычный 11 2 2 5 4 6 2 5 3 9 2" xfId="237"/>
    <cellStyle name="Обычный 11 2 2 5 4 6 2 6" xfId="238"/>
    <cellStyle name="Обычный 11 2 2 5 4 6 2 6 2" xfId="239"/>
    <cellStyle name="Обычный 11 2 2 5 4 6 2 7" xfId="240"/>
    <cellStyle name="Обычный 11 2 2 5 4 6 2 7 2" xfId="241"/>
    <cellStyle name="Обычный 11 2 2 5 4 6 2 8" xfId="242"/>
    <cellStyle name="Обычный 11 2 2 5 4 6 2 8 2" xfId="243"/>
    <cellStyle name="Обычный 11 2 2 5 4 6 2 8 2 2" xfId="244"/>
    <cellStyle name="Обычный 11 2 2 5 4 6 2 8 2 3" xfId="245"/>
    <cellStyle name="Обычный 11 2 2 5 4 6 2 8 2 4" xfId="246"/>
    <cellStyle name="Обычный 11 2 2 5 4 6 2 8 2 5" xfId="1661"/>
    <cellStyle name="Обычный 11 2 2 5 4 6 2 8 2 5 2" xfId="1699"/>
    <cellStyle name="Обычный 11 2 2 5 4 6 2 9" xfId="1"/>
    <cellStyle name="Обычный 11 2 2 5 4 6 2 9 2" xfId="247"/>
    <cellStyle name="Обычный 11 2 2 5 4 6 2 9 3" xfId="248"/>
    <cellStyle name="Обычный 11 2 2 5 4 7" xfId="249"/>
    <cellStyle name="Обычный 11 2 2 5 4 8" xfId="250"/>
    <cellStyle name="Обычный 11 2 2 5 4 9" xfId="251"/>
    <cellStyle name="Обычный 11 2 2 5 5" xfId="252"/>
    <cellStyle name="Обычный 11 2 2 6" xfId="253"/>
    <cellStyle name="Обычный 11 2 2 7" xfId="254"/>
    <cellStyle name="Обычный 11 2 2 7 2" xfId="255"/>
    <cellStyle name="Обычный 11 2 2 8" xfId="256"/>
    <cellStyle name="Обычный 11 2 2 9" xfId="257"/>
    <cellStyle name="Обычный 11 2 3" xfId="258"/>
    <cellStyle name="Обычный 11 2 4" xfId="259"/>
    <cellStyle name="Обычный 11 2 5" xfId="260"/>
    <cellStyle name="Обычный 11 2 5 10" xfId="261"/>
    <cellStyle name="Обычный 11 2 5 11" xfId="262"/>
    <cellStyle name="Обычный 11 2 5 12" xfId="263"/>
    <cellStyle name="Обычный 11 2 5 13" xfId="264"/>
    <cellStyle name="Обычный 11 2 5 13 2" xfId="265"/>
    <cellStyle name="Обычный 11 2 5 14" xfId="266"/>
    <cellStyle name="Обычный 11 2 5 14 2" xfId="267"/>
    <cellStyle name="Обычный 11 2 5 15" xfId="268"/>
    <cellStyle name="Обычный 11 2 5 16" xfId="269"/>
    <cellStyle name="Обычный 11 2 5 17" xfId="270"/>
    <cellStyle name="Обычный 11 2 5 18" xfId="271"/>
    <cellStyle name="Обычный 11 2 5 19" xfId="272"/>
    <cellStyle name="Обычный 11 2 5 2" xfId="273"/>
    <cellStyle name="Обычный 11 2 5 20" xfId="274"/>
    <cellStyle name="Обычный 11 2 5 21" xfId="275"/>
    <cellStyle name="Обычный 11 2 5 22" xfId="276"/>
    <cellStyle name="Обычный 11 2 5 22 2" xfId="277"/>
    <cellStyle name="Обычный 11 2 5 23" xfId="278"/>
    <cellStyle name="Обычный 11 2 5 24" xfId="279"/>
    <cellStyle name="Обычный 11 2 5 25" xfId="280"/>
    <cellStyle name="Обычный 11 2 5 26" xfId="281"/>
    <cellStyle name="Обычный 11 2 5 27" xfId="282"/>
    <cellStyle name="Обычный 11 2 5 28" xfId="283"/>
    <cellStyle name="Обычный 11 2 5 29" xfId="284"/>
    <cellStyle name="Обычный 11 2 5 3" xfId="285"/>
    <cellStyle name="Обычный 11 2 5 30" xfId="286"/>
    <cellStyle name="Обычный 11 2 5 31" xfId="287"/>
    <cellStyle name="Обычный 11 2 5 32" xfId="288"/>
    <cellStyle name="Обычный 11 2 5 33" xfId="289"/>
    <cellStyle name="Обычный 11 2 5 34" xfId="290"/>
    <cellStyle name="Обычный 11 2 5 35" xfId="291"/>
    <cellStyle name="Обычный 11 2 5 36" xfId="292"/>
    <cellStyle name="Обычный 11 2 5 37" xfId="293"/>
    <cellStyle name="Обычный 11 2 5 38" xfId="294"/>
    <cellStyle name="Обычный 11 2 5 39" xfId="295"/>
    <cellStyle name="Обычный 11 2 5 4" xfId="296"/>
    <cellStyle name="Обычный 11 2 5 40" xfId="297"/>
    <cellStyle name="Обычный 11 2 5 41" xfId="298"/>
    <cellStyle name="Обычный 11 2 5 42" xfId="299"/>
    <cellStyle name="Обычный 11 2 5 43" xfId="300"/>
    <cellStyle name="Обычный 11 2 5 44" xfId="301"/>
    <cellStyle name="Обычный 11 2 5 45" xfId="302"/>
    <cellStyle name="Обычный 11 2 5 46" xfId="303"/>
    <cellStyle name="Обычный 11 2 5 47" xfId="304"/>
    <cellStyle name="Обычный 11 2 5 47 2" xfId="305"/>
    <cellStyle name="Обычный 11 2 5 47 3" xfId="306"/>
    <cellStyle name="Обычный 11 2 5 47 4" xfId="307"/>
    <cellStyle name="Обычный 11 2 5 47 5" xfId="308"/>
    <cellStyle name="Обычный 11 2 5 47 6" xfId="309"/>
    <cellStyle name="Обычный 11 2 5 47 6 2" xfId="310"/>
    <cellStyle name="Обычный 11 2 5 47 6 2 2" xfId="311"/>
    <cellStyle name="Обычный 11 2 5 47 6 2 2 2" xfId="312"/>
    <cellStyle name="Обычный 11 2 5 47 6 2 3" xfId="313"/>
    <cellStyle name="Обычный 11 2 5 47 6 2 3 2" xfId="314"/>
    <cellStyle name="Обычный 11 2 5 47 6 2 4" xfId="315"/>
    <cellStyle name="Обычный 11 2 5 47 6 2 4 2" xfId="316"/>
    <cellStyle name="Обычный 11 2 5 47 6 2 4 3" xfId="317"/>
    <cellStyle name="Обычный 11 2 5 47 6 2 5" xfId="318"/>
    <cellStyle name="Обычный 11 2 5 47 6 3" xfId="319"/>
    <cellStyle name="Обычный 11 2 5 47 6 3 2" xfId="320"/>
    <cellStyle name="Обычный 11 2 5 47 6 4" xfId="321"/>
    <cellStyle name="Обычный 11 2 5 47 6 5" xfId="322"/>
    <cellStyle name="Обычный 11 2 5 47 6 5 2" xfId="323"/>
    <cellStyle name="Обычный 11 2 5 47 6 6" xfId="324"/>
    <cellStyle name="Обычный 11 2 5 47 6 6 2" xfId="325"/>
    <cellStyle name="Обычный 11 2 5 47 6 7" xfId="326"/>
    <cellStyle name="Обычный 11 2 5 5" xfId="327"/>
    <cellStyle name="Обычный 11 2 5 6" xfId="328"/>
    <cellStyle name="Обычный 11 2 5 7" xfId="329"/>
    <cellStyle name="Обычный 11 2 5 8" xfId="330"/>
    <cellStyle name="Обычный 11 2 5 9" xfId="331"/>
    <cellStyle name="Обычный 11 2 6" xfId="332"/>
    <cellStyle name="Обычный 11 2 6 2" xfId="333"/>
    <cellStyle name="Обычный 11 2 6 3" xfId="334"/>
    <cellStyle name="Обычный 11 2 6 4" xfId="335"/>
    <cellStyle name="Обычный 11 2 6 5" xfId="336"/>
    <cellStyle name="Обычный 11 2 6 5 2" xfId="337"/>
    <cellStyle name="Обычный 11 2 6 5 3" xfId="338"/>
    <cellStyle name="Обычный 11 2 6 5 4" xfId="339"/>
    <cellStyle name="Обычный 11 2 6 6" xfId="340"/>
    <cellStyle name="Обычный 11 2 7" xfId="341"/>
    <cellStyle name="Обычный 11 2 8" xfId="342"/>
    <cellStyle name="Обычный 11 2 9" xfId="343"/>
    <cellStyle name="Обычный 11 2 9 10" xfId="344"/>
    <cellStyle name="Обычный 11 2 9 10 2" xfId="345"/>
    <cellStyle name="Обычный 11 2 9 10 2 2" xfId="346"/>
    <cellStyle name="Обычный 11 2 9 10 2 3" xfId="347"/>
    <cellStyle name="Обычный 11 2 9 11" xfId="348"/>
    <cellStyle name="Обычный 11 2 9 11 2" xfId="349"/>
    <cellStyle name="Обычный 11 2 9 12" xfId="350"/>
    <cellStyle name="Обычный 11 2 9 13" xfId="351"/>
    <cellStyle name="Обычный 11 2 9 14" xfId="352"/>
    <cellStyle name="Обычный 11 2 9 15" xfId="353"/>
    <cellStyle name="Обычный 11 2 9 16" xfId="354"/>
    <cellStyle name="Обычный 11 2 9 17" xfId="355"/>
    <cellStyle name="Обычный 11 2 9 18" xfId="356"/>
    <cellStyle name="Обычный 11 2 9 19" xfId="357"/>
    <cellStyle name="Обычный 11 2 9 19 2" xfId="358"/>
    <cellStyle name="Обычный 11 2 9 2" xfId="359"/>
    <cellStyle name="Обычный 11 2 9 20" xfId="360"/>
    <cellStyle name="Обычный 11 2 9 21" xfId="361"/>
    <cellStyle name="Обычный 11 2 9 22" xfId="362"/>
    <cellStyle name="Обычный 11 2 9 23" xfId="363"/>
    <cellStyle name="Обычный 11 2 9 24" xfId="364"/>
    <cellStyle name="Обычный 11 2 9 25" xfId="365"/>
    <cellStyle name="Обычный 11 2 9 26" xfId="366"/>
    <cellStyle name="Обычный 11 2 9 26 2" xfId="367"/>
    <cellStyle name="Обычный 11 2 9 26 3" xfId="368"/>
    <cellStyle name="Обычный 11 2 9 27" xfId="369"/>
    <cellStyle name="Обычный 11 2 9 28" xfId="370"/>
    <cellStyle name="Обычный 11 2 9 29" xfId="371"/>
    <cellStyle name="Обычный 11 2 9 3" xfId="372"/>
    <cellStyle name="Обычный 11 2 9 30" xfId="373"/>
    <cellStyle name="Обычный 11 2 9 31" xfId="374"/>
    <cellStyle name="Обычный 11 2 9 32" xfId="375"/>
    <cellStyle name="Обычный 11 2 9 33" xfId="376"/>
    <cellStyle name="Обычный 11 2 9 34" xfId="377"/>
    <cellStyle name="Обычный 11 2 9 35" xfId="378"/>
    <cellStyle name="Обычный 11 2 9 36" xfId="379"/>
    <cellStyle name="Обычный 11 2 9 37" xfId="380"/>
    <cellStyle name="Обычный 11 2 9 38" xfId="381"/>
    <cellStyle name="Обычный 11 2 9 39" xfId="382"/>
    <cellStyle name="Обычный 11 2 9 4" xfId="383"/>
    <cellStyle name="Обычный 11 2 9 40" xfId="384"/>
    <cellStyle name="Обычный 11 2 9 40 2" xfId="385"/>
    <cellStyle name="Обычный 11 2 9 41" xfId="386"/>
    <cellStyle name="Обычный 11 2 9 41 2" xfId="387"/>
    <cellStyle name="Обычный 11 2 9 41 2 2" xfId="388"/>
    <cellStyle name="Обычный 11 2 9 41 2 2 2" xfId="389"/>
    <cellStyle name="Обычный 11 2 9 41 2 2 3" xfId="390"/>
    <cellStyle name="Обычный 11 2 9 41 2 2 4" xfId="391"/>
    <cellStyle name="Обычный 11 2 9 41 2 2 5" xfId="392"/>
    <cellStyle name="Обычный 11 2 9 41 2 2 6" xfId="393"/>
    <cellStyle name="Обычный 11 2 9 41 2 2 7" xfId="394"/>
    <cellStyle name="Обычный 11 2 9 41 2 3" xfId="395"/>
    <cellStyle name="Обычный 11 2 9 41 2 4" xfId="396"/>
    <cellStyle name="Обычный 11 2 9 41 2 4 2" xfId="397"/>
    <cellStyle name="Обычный 11 2 9 41 2 4 2 2" xfId="15"/>
    <cellStyle name="Обычный 11 2 9 41 2 4 2 2 2" xfId="398"/>
    <cellStyle name="Обычный 11 2 9 41 2 4 2 3" xfId="399"/>
    <cellStyle name="Обычный 11 2 9 41 2 4 2 3 2" xfId="400"/>
    <cellStyle name="Обычный 11 2 9 41 2 5" xfId="401"/>
    <cellStyle name="Обычный 11 2 9 41 2 5 2" xfId="402"/>
    <cellStyle name="Обычный 11 2 9 41 2 5 2 2" xfId="403"/>
    <cellStyle name="Обычный 11 2 9 41 2 5 2 2 2" xfId="404"/>
    <cellStyle name="Обычный 11 2 9 41 2 5 2 2 2 2" xfId="405"/>
    <cellStyle name="Обычный 11 2 9 41 2 5 2 2 2 2 2" xfId="406"/>
    <cellStyle name="Обычный 11 2 9 41 2 5 2 2 2 2 2 2" xfId="407"/>
    <cellStyle name="Обычный 11 2 9 41 2 5 2 2 2 2 3" xfId="408"/>
    <cellStyle name="Обычный 11 2 9 41 2 5 2 2 2 2 4" xfId="1665"/>
    <cellStyle name="Обычный 11 2 9 41 2 5 2 2 2 2 4 2" xfId="1680"/>
    <cellStyle name="Обычный 11 2 9 41 2 5 2 2 2 3" xfId="409"/>
    <cellStyle name="Обычный 11 2 9 41 2 5 2 2 2 3 2" xfId="410"/>
    <cellStyle name="Обычный 11 2 9 41 2 5 2 2 2 4" xfId="411"/>
    <cellStyle name="Обычный 11 2 9 41 2 5 2 2 2 5" xfId="412"/>
    <cellStyle name="Обычный 11 2 9 41 2 5 2 3" xfId="413"/>
    <cellStyle name="Обычный 11 2 9 41 2 5 2 4" xfId="414"/>
    <cellStyle name="Обычный 11 2 9 41 2 5 2 4 2" xfId="415"/>
    <cellStyle name="Обычный 11 2 9 41 2 5 2 4 3" xfId="416"/>
    <cellStyle name="Обычный 11 2 9 41 2 5 2 4 3 2" xfId="417"/>
    <cellStyle name="Обычный 11 2 9 41 2 5 2 5" xfId="418"/>
    <cellStyle name="Обычный 11 2 9 41 2 5 2 6" xfId="419"/>
    <cellStyle name="Обычный 11 2 9 41 2 5 2 6 2" xfId="420"/>
    <cellStyle name="Обычный 11 2 9 41 2 5 2 6 3" xfId="421"/>
    <cellStyle name="Обычный 11 2 9 41 2 5 2 7" xfId="422"/>
    <cellStyle name="Обычный 11 2 9 41 2 5 2 8" xfId="423"/>
    <cellStyle name="Обычный 11 2 9 41 2 5 2 9" xfId="424"/>
    <cellStyle name="Обычный 11 2 9 41 2 5 3" xfId="425"/>
    <cellStyle name="Обычный 11 2 9 41 2 5 3 2" xfId="426"/>
    <cellStyle name="Обычный 11 2 9 41 2 5 3 3" xfId="427"/>
    <cellStyle name="Обычный 11 2 9 41 2 5 4" xfId="428"/>
    <cellStyle name="Обычный 11 2 9 41 2 5 4 2" xfId="429"/>
    <cellStyle name="Обычный 11 2 9 41 2 5 5" xfId="430"/>
    <cellStyle name="Обычный 11 2 9 41 2 5 6" xfId="431"/>
    <cellStyle name="Обычный 11 2 9 41 2 5 7" xfId="432"/>
    <cellStyle name="Обычный 11 2 9 41 2 5 8" xfId="1672"/>
    <cellStyle name="Обычный 11 2 9 41 2 6" xfId="433"/>
    <cellStyle name="Обычный 11 2 9 41 2 6 2" xfId="434"/>
    <cellStyle name="Обычный 11 2 9 41 2 6 3" xfId="435"/>
    <cellStyle name="Обычный 11 2 9 41 2 6 3 2" xfId="436"/>
    <cellStyle name="Обычный 11 2 9 41 2 6 4" xfId="437"/>
    <cellStyle name="Обычный 11 2 9 41 2 6 4 2" xfId="438"/>
    <cellStyle name="Обычный 11 2 9 41 2 6 5" xfId="439"/>
    <cellStyle name="Обычный 11 2 9 41 2 6 5 2" xfId="440"/>
    <cellStyle name="Обычный 11 2 9 41 2 6 6" xfId="441"/>
    <cellStyle name="Обычный 11 2 9 42" xfId="442"/>
    <cellStyle name="Обычный 11 2 9 43" xfId="443"/>
    <cellStyle name="Обычный 11 2 9 44" xfId="444"/>
    <cellStyle name="Обычный 11 2 9 45" xfId="445"/>
    <cellStyle name="Обычный 11 2 9 46" xfId="446"/>
    <cellStyle name="Обычный 11 2 9 47" xfId="447"/>
    <cellStyle name="Обычный 11 2 9 48" xfId="448"/>
    <cellStyle name="Обычный 11 2 9 49" xfId="449"/>
    <cellStyle name="Обычный 11 2 9 5" xfId="450"/>
    <cellStyle name="Обычный 11 2 9 50" xfId="451"/>
    <cellStyle name="Обычный 11 2 9 51" xfId="452"/>
    <cellStyle name="Обычный 11 2 9 52" xfId="453"/>
    <cellStyle name="Обычный 11 2 9 53" xfId="454"/>
    <cellStyle name="Обычный 11 2 9 54" xfId="455"/>
    <cellStyle name="Обычный 11 2 9 55" xfId="456"/>
    <cellStyle name="Обычный 11 2 9 56" xfId="457"/>
    <cellStyle name="Обычный 11 2 9 57" xfId="458"/>
    <cellStyle name="Обычный 11 2 9 58" xfId="459"/>
    <cellStyle name="Обычный 11 2 9 59" xfId="460"/>
    <cellStyle name="Обычный 11 2 9 6" xfId="461"/>
    <cellStyle name="Обычный 11 2 9 60" xfId="462"/>
    <cellStyle name="Обычный 11 2 9 61" xfId="463"/>
    <cellStyle name="Обычный 11 2 9 62" xfId="464"/>
    <cellStyle name="Обычный 11 2 9 62 2" xfId="465"/>
    <cellStyle name="Обычный 11 2 9 62 3" xfId="466"/>
    <cellStyle name="Обычный 11 2 9 62 3 10" xfId="467"/>
    <cellStyle name="Обычный 11 2 9 62 3 11" xfId="468"/>
    <cellStyle name="Обычный 11 2 9 62 3 12" xfId="469"/>
    <cellStyle name="Обычный 11 2 9 62 3 13" xfId="470"/>
    <cellStyle name="Обычный 11 2 9 62 3 2" xfId="471"/>
    <cellStyle name="Обычный 11 2 9 62 3 3" xfId="472"/>
    <cellStyle name="Обычный 11 2 9 62 3 3 2" xfId="473"/>
    <cellStyle name="Обычный 11 2 9 62 3 4" xfId="474"/>
    <cellStyle name="Обычный 11 2 9 62 3 4 2" xfId="475"/>
    <cellStyle name="Обычный 11 2 9 62 3 4 3" xfId="476"/>
    <cellStyle name="Обычный 11 2 9 62 3 4 4" xfId="477"/>
    <cellStyle name="Обычный 11 2 9 62 3 4 5" xfId="478"/>
    <cellStyle name="Обычный 11 2 9 62 3 5" xfId="479"/>
    <cellStyle name="Обычный 11 2 9 62 3 5 2" xfId="480"/>
    <cellStyle name="Обычный 11 2 9 62 3 5 3" xfId="481"/>
    <cellStyle name="Обычный 11 2 9 62 3 5 3 2" xfId="482"/>
    <cellStyle name="Обычный 11 2 9 62 3 5 3 3" xfId="483"/>
    <cellStyle name="Обычный 11 2 9 62 3 6" xfId="484"/>
    <cellStyle name="Обычный 11 2 9 62 3 7" xfId="485"/>
    <cellStyle name="Обычный 11 2 9 62 3 7 2" xfId="486"/>
    <cellStyle name="Обычный 11 2 9 62 3 7 2 2" xfId="487"/>
    <cellStyle name="Обычный 11 2 9 62 3 8" xfId="488"/>
    <cellStyle name="Обычный 11 2 9 62 3 9" xfId="489"/>
    <cellStyle name="Обычный 11 2 9 62 3 9 2" xfId="490"/>
    <cellStyle name="Обычный 11 2 9 62 3 9 3" xfId="491"/>
    <cellStyle name="Обычный 11 2 9 62 4" xfId="492"/>
    <cellStyle name="Обычный 11 2 9 62 4 2" xfId="493"/>
    <cellStyle name="Обычный 11 2 9 62 4 2 2" xfId="494"/>
    <cellStyle name="Обычный 11 2 9 62 4 2 3" xfId="495"/>
    <cellStyle name="Обычный 11 2 9 62 4 3" xfId="496"/>
    <cellStyle name="Обычный 11 2 9 62 5" xfId="497"/>
    <cellStyle name="Обычный 11 2 9 62 6" xfId="498"/>
    <cellStyle name="Обычный 11 2 9 62 6 10" xfId="499"/>
    <cellStyle name="Обычный 11 2 9 62 6 10 2" xfId="500"/>
    <cellStyle name="Обычный 11 2 9 62 6 2" xfId="501"/>
    <cellStyle name="Обычный 11 2 9 62 6 2 2" xfId="502"/>
    <cellStyle name="Обычный 11 2 9 62 6 2 3" xfId="503"/>
    <cellStyle name="Обычный 11 2 9 62 6 2 3 2" xfId="504"/>
    <cellStyle name="Обычный 11 2 9 62 6 2 4" xfId="505"/>
    <cellStyle name="Обычный 11 2 9 62 6 3" xfId="506"/>
    <cellStyle name="Обычный 11 2 9 62 6 4" xfId="507"/>
    <cellStyle name="Обычный 11 2 9 62 6 4 2" xfId="508"/>
    <cellStyle name="Обычный 11 2 9 62 6 4 3" xfId="509"/>
    <cellStyle name="Обычный 11 2 9 62 6 5" xfId="510"/>
    <cellStyle name="Обычный 11 2 9 62 6 6" xfId="511"/>
    <cellStyle name="Обычный 11 2 9 62 6 7" xfId="512"/>
    <cellStyle name="Обычный 11 2 9 62 6 7 2" xfId="1685"/>
    <cellStyle name="Обычный 11 2 9 62 6 7 2 2" xfId="1711"/>
    <cellStyle name="Обычный 11 2 9 62 6 8" xfId="513"/>
    <cellStyle name="Обычный 11 2 9 62 6 9" xfId="514"/>
    <cellStyle name="Обычный 11 2 9 62 7" xfId="515"/>
    <cellStyle name="Обычный 11 2 9 7" xfId="516"/>
    <cellStyle name="Обычный 11 2 9 8" xfId="517"/>
    <cellStyle name="Обычный 11 2 9 9" xfId="518"/>
    <cellStyle name="Обычный 11 3" xfId="519"/>
    <cellStyle name="Обычный 12" xfId="520"/>
    <cellStyle name="Обычный 13" xfId="521"/>
    <cellStyle name="Обычный 2" xfId="522"/>
    <cellStyle name="Обычный 2 2" xfId="523"/>
    <cellStyle name="Обычный 2 2 10" xfId="524"/>
    <cellStyle name="Обычный 2 2 13" xfId="525"/>
    <cellStyle name="Обычный 2 2 14" xfId="526"/>
    <cellStyle name="Обычный 2 2 15" xfId="527"/>
    <cellStyle name="Обычный 2 2 16" xfId="528"/>
    <cellStyle name="Обычный 2 2 16 2" xfId="529"/>
    <cellStyle name="Обычный 2 2 16 3" xfId="530"/>
    <cellStyle name="Обычный 2 2 16 4" xfId="531"/>
    <cellStyle name="Обычный 2 2 16 5" xfId="532"/>
    <cellStyle name="Обычный 2 2 16 6" xfId="533"/>
    <cellStyle name="Обычный 2 2 16 7" xfId="534"/>
    <cellStyle name="Обычный 2 2 4" xfId="535"/>
    <cellStyle name="Обычный 2 2 5" xfId="536"/>
    <cellStyle name="Обычный 2 2 6" xfId="537"/>
    <cellStyle name="Обычный 2 2 7" xfId="538"/>
    <cellStyle name="Обычный 2 2 8" xfId="539"/>
    <cellStyle name="Обычный 2 2 9" xfId="540"/>
    <cellStyle name="Обычный 2 2 9 10" xfId="541"/>
    <cellStyle name="Обычный 2 2 9 11" xfId="542"/>
    <cellStyle name="Обычный 2 2 9 12" xfId="543"/>
    <cellStyle name="Обычный 2 2 9 13" xfId="544"/>
    <cellStyle name="Обычный 2 2 9 14" xfId="545"/>
    <cellStyle name="Обычный 2 2 9 15" xfId="546"/>
    <cellStyle name="Обычный 2 2 9 16" xfId="547"/>
    <cellStyle name="Обычный 2 2 9 17" xfId="548"/>
    <cellStyle name="Обычный 2 2 9 18" xfId="549"/>
    <cellStyle name="Обычный 2 2 9 19" xfId="550"/>
    <cellStyle name="Обычный 2 2 9 2" xfId="551"/>
    <cellStyle name="Обычный 2 2 9 2 10" xfId="552"/>
    <cellStyle name="Обычный 2 2 9 2 11" xfId="553"/>
    <cellStyle name="Обычный 2 2 9 2 12" xfId="554"/>
    <cellStyle name="Обычный 2 2 9 2 13" xfId="555"/>
    <cellStyle name="Обычный 2 2 9 2 14" xfId="556"/>
    <cellStyle name="Обычный 2 2 9 2 15" xfId="557"/>
    <cellStyle name="Обычный 2 2 9 2 16" xfId="558"/>
    <cellStyle name="Обычный 2 2 9 2 17" xfId="559"/>
    <cellStyle name="Обычный 2 2 9 2 17 10" xfId="560"/>
    <cellStyle name="Обычный 2 2 9 2 17 11" xfId="561"/>
    <cellStyle name="Обычный 2 2 9 2 17 2" xfId="562"/>
    <cellStyle name="Обычный 2 2 9 2 17 3" xfId="563"/>
    <cellStyle name="Обычный 2 2 9 2 17 4" xfId="564"/>
    <cellStyle name="Обычный 2 2 9 2 17 5" xfId="565"/>
    <cellStyle name="Обычный 2 2 9 2 17 6" xfId="566"/>
    <cellStyle name="Обычный 2 2 9 2 17 7" xfId="567"/>
    <cellStyle name="Обычный 2 2 9 2 17 8" xfId="568"/>
    <cellStyle name="Обычный 2 2 9 2 17 9" xfId="569"/>
    <cellStyle name="Обычный 2 2 9 2 2" xfId="570"/>
    <cellStyle name="Обычный 2 2 9 2 3" xfId="571"/>
    <cellStyle name="Обычный 2 2 9 2 4" xfId="572"/>
    <cellStyle name="Обычный 2 2 9 2 5" xfId="573"/>
    <cellStyle name="Обычный 2 2 9 2 6" xfId="574"/>
    <cellStyle name="Обычный 2 2 9 2 7" xfId="575"/>
    <cellStyle name="Обычный 2 2 9 2 8" xfId="576"/>
    <cellStyle name="Обычный 2 2 9 2 9" xfId="577"/>
    <cellStyle name="Обычный 2 2 9 20" xfId="578"/>
    <cellStyle name="Обычный 2 2 9 21" xfId="579"/>
    <cellStyle name="Обычный 2 2 9 22" xfId="580"/>
    <cellStyle name="Обычный 2 2 9 23" xfId="581"/>
    <cellStyle name="Обычный 2 2 9 23 2" xfId="582"/>
    <cellStyle name="Обычный 2 2 9 24" xfId="583"/>
    <cellStyle name="Обычный 2 2 9 25" xfId="584"/>
    <cellStyle name="Обычный 2 2 9 26" xfId="585"/>
    <cellStyle name="Обычный 2 2 9 27" xfId="586"/>
    <cellStyle name="Обычный 2 2 9 28" xfId="587"/>
    <cellStyle name="Обычный 2 2 9 29" xfId="588"/>
    <cellStyle name="Обычный 2 2 9 3" xfId="589"/>
    <cellStyle name="Обычный 2 2 9 30" xfId="590"/>
    <cellStyle name="Обычный 2 2 9 31" xfId="591"/>
    <cellStyle name="Обычный 2 2 9 32" xfId="592"/>
    <cellStyle name="Обычный 2 2 9 33" xfId="593"/>
    <cellStyle name="Обычный 2 2 9 34" xfId="594"/>
    <cellStyle name="Обычный 2 2 9 35" xfId="595"/>
    <cellStyle name="Обычный 2 2 9 36" xfId="596"/>
    <cellStyle name="Обычный 2 2 9 37" xfId="597"/>
    <cellStyle name="Обычный 2 2 9 38" xfId="598"/>
    <cellStyle name="Обычный 2 2 9 39" xfId="599"/>
    <cellStyle name="Обычный 2 2 9 4" xfId="600"/>
    <cellStyle name="Обычный 2 2 9 40" xfId="601"/>
    <cellStyle name="Обычный 2 2 9 41" xfId="602"/>
    <cellStyle name="Обычный 2 2 9 42" xfId="603"/>
    <cellStyle name="Обычный 2 2 9 43" xfId="604"/>
    <cellStyle name="Обычный 2 2 9 44" xfId="605"/>
    <cellStyle name="Обычный 2 2 9 45" xfId="606"/>
    <cellStyle name="Обычный 2 2 9 46" xfId="607"/>
    <cellStyle name="Обычный 2 2 9 46 2" xfId="608"/>
    <cellStyle name="Обычный 2 2 9 47" xfId="609"/>
    <cellStyle name="Обычный 2 2 9 48" xfId="610"/>
    <cellStyle name="Обычный 2 2 9 49" xfId="611"/>
    <cellStyle name="Обычный 2 2 9 5" xfId="612"/>
    <cellStyle name="Обычный 2 2 9 50" xfId="613"/>
    <cellStyle name="Обычный 2 2 9 51" xfId="614"/>
    <cellStyle name="Обычный 2 2 9 52" xfId="615"/>
    <cellStyle name="Обычный 2 2 9 53" xfId="616"/>
    <cellStyle name="Обычный 2 2 9 54" xfId="617"/>
    <cellStyle name="Обычный 2 2 9 54 2" xfId="618"/>
    <cellStyle name="Обычный 2 2 9 55" xfId="619"/>
    <cellStyle name="Обычный 2 2 9 56" xfId="620"/>
    <cellStyle name="Обычный 2 2 9 57" xfId="621"/>
    <cellStyle name="Обычный 2 2 9 58" xfId="622"/>
    <cellStyle name="Обычный 2 2 9 58 2" xfId="623"/>
    <cellStyle name="Обычный 2 2 9 59" xfId="624"/>
    <cellStyle name="Обычный 2 2 9 6" xfId="625"/>
    <cellStyle name="Обычный 2 2 9 60" xfId="626"/>
    <cellStyle name="Обычный 2 2 9 61" xfId="627"/>
    <cellStyle name="Обычный 2 2 9 62" xfId="628"/>
    <cellStyle name="Обычный 2 2 9 7" xfId="629"/>
    <cellStyle name="Обычный 2 2 9 8" xfId="630"/>
    <cellStyle name="Обычный 2 2 9 9" xfId="631"/>
    <cellStyle name="Обычный 2 3" xfId="632"/>
    <cellStyle name="Обычный 2 4" xfId="633"/>
    <cellStyle name="Обычный 2 5" xfId="634"/>
    <cellStyle name="Обычный 2 6" xfId="8"/>
    <cellStyle name="Обычный 3" xfId="635"/>
    <cellStyle name="Обычный 3 10" xfId="636"/>
    <cellStyle name="Обычный 3 11" xfId="637"/>
    <cellStyle name="Обычный 3 12" xfId="638"/>
    <cellStyle name="Обычный 3 2" xfId="639"/>
    <cellStyle name="Обычный 3 2 2" xfId="640"/>
    <cellStyle name="Обычный 3 3" xfId="641"/>
    <cellStyle name="Обычный 3 4" xfId="642"/>
    <cellStyle name="Обычный 3 5" xfId="643"/>
    <cellStyle name="Обычный 3 6" xfId="644"/>
    <cellStyle name="Обычный 3 7" xfId="645"/>
    <cellStyle name="Обычный 3 8" xfId="646"/>
    <cellStyle name="Обычный 3 9" xfId="647"/>
    <cellStyle name="Обычный 3 9 13" xfId="648"/>
    <cellStyle name="Обычный 3 9 14" xfId="649"/>
    <cellStyle name="Обычный 3 9 15" xfId="650"/>
    <cellStyle name="Обычный 3 9 16" xfId="651"/>
    <cellStyle name="Обычный 3 9 17" xfId="652"/>
    <cellStyle name="Обычный 3 9 18" xfId="653"/>
    <cellStyle name="Обычный 3 9 18 10" xfId="654"/>
    <cellStyle name="Обычный 3 9 18 11" xfId="655"/>
    <cellStyle name="Обычный 3 9 18 12" xfId="656"/>
    <cellStyle name="Обычный 3 9 18 13" xfId="657"/>
    <cellStyle name="Обычный 3 9 18 14" xfId="658"/>
    <cellStyle name="Обычный 3 9 18 15" xfId="659"/>
    <cellStyle name="Обычный 3 9 18 16" xfId="660"/>
    <cellStyle name="Обычный 3 9 18 17" xfId="661"/>
    <cellStyle name="Обычный 3 9 18 18" xfId="662"/>
    <cellStyle name="Обычный 3 9 18 19" xfId="663"/>
    <cellStyle name="Обычный 3 9 18 19 2" xfId="664"/>
    <cellStyle name="Обычный 3 9 18 2" xfId="665"/>
    <cellStyle name="Обычный 3 9 18 2 10" xfId="666"/>
    <cellStyle name="Обычный 3 9 18 2 11" xfId="667"/>
    <cellStyle name="Обычный 3 9 18 2 12" xfId="668"/>
    <cellStyle name="Обычный 3 9 18 2 13" xfId="669"/>
    <cellStyle name="Обычный 3 9 18 2 14" xfId="670"/>
    <cellStyle name="Обычный 3 9 18 2 14 2" xfId="671"/>
    <cellStyle name="Обычный 3 9 18 2 14 2 2" xfId="672"/>
    <cellStyle name="Обычный 3 9 18 2 15" xfId="673"/>
    <cellStyle name="Обычный 3 9 18 2 16" xfId="674"/>
    <cellStyle name="Обычный 3 9 18 2 17" xfId="675"/>
    <cellStyle name="Обычный 3 9 18 2 18" xfId="676"/>
    <cellStyle name="Обычный 3 9 18 2 19" xfId="677"/>
    <cellStyle name="Обычный 3 9 18 2 19 10" xfId="678"/>
    <cellStyle name="Обычный 3 9 18 2 19 10 2" xfId="679"/>
    <cellStyle name="Обычный 3 9 18 2 19 10 2 10" xfId="10"/>
    <cellStyle name="Обычный 3 9 18 2 19 10 2 10 2" xfId="13"/>
    <cellStyle name="Обычный 3 9 18 2 19 10 2 10 3" xfId="680"/>
    <cellStyle name="Обычный 3 9 18 2 19 10 2 10 3 2" xfId="681"/>
    <cellStyle name="Обычный 3 9 18 2 19 10 2 10 3 2 2" xfId="682"/>
    <cellStyle name="Обычный 3 9 18 2 19 10 2 10 3 2 2 2" xfId="683"/>
    <cellStyle name="Обычный 3 9 18 2 19 10 2 10 3 2 2 3" xfId="1668"/>
    <cellStyle name="Обычный 3 9 18 2 19 10 2 10 3 2 3" xfId="684"/>
    <cellStyle name="Обычный 3 9 18 2 19 10 2 10 3 2 3 2" xfId="1658"/>
    <cellStyle name="Обычный 3 9 18 2 19 10 2 10 3 2 3 2 2" xfId="1696"/>
    <cellStyle name="Обычный 3 9 18 2 19 10 2 10 3 2 3 3" xfId="1681"/>
    <cellStyle name="Обычный 3 9 18 2 19 10 2 10 3 2 3 3 2" xfId="1709"/>
    <cellStyle name="Обычный 3 9 18 2 19 10 2 10 3 2 3 4" xfId="1716"/>
    <cellStyle name="Обычный 3 9 18 2 19 10 2 10 4" xfId="685"/>
    <cellStyle name="Обычный 3 9 18 2 19 10 2 10 4 2" xfId="686"/>
    <cellStyle name="Обычный 3 9 18 2 19 10 2 10 4 2 2" xfId="687"/>
    <cellStyle name="Обычный 3 9 18 2 19 10 2 10 5" xfId="688"/>
    <cellStyle name="Обычный 3 9 18 2 19 10 2 11" xfId="689"/>
    <cellStyle name="Обычный 3 9 18 2 19 10 2 11 2" xfId="690"/>
    <cellStyle name="Обычный 3 9 18 2 19 10 2 2" xfId="691"/>
    <cellStyle name="Обычный 3 9 18 2 19 10 2 2 2" xfId="692"/>
    <cellStyle name="Обычный 3 9 18 2 19 10 2 3" xfId="693"/>
    <cellStyle name="Обычный 3 9 18 2 19 10 2 3 2" xfId="694"/>
    <cellStyle name="Обычный 3 9 18 2 19 10 2 4" xfId="695"/>
    <cellStyle name="Обычный 3 9 18 2 19 10 2 4 2" xfId="696"/>
    <cellStyle name="Обычный 3 9 18 2 19 10 2 5" xfId="697"/>
    <cellStyle name="Обычный 3 9 18 2 19 10 2 5 2" xfId="698"/>
    <cellStyle name="Обычный 3 9 18 2 19 10 2 6" xfId="699"/>
    <cellStyle name="Обычный 3 9 18 2 19 10 2 6 2" xfId="700"/>
    <cellStyle name="Обычный 3 9 18 2 19 10 2 6 3" xfId="701"/>
    <cellStyle name="Обычный 3 9 18 2 19 10 2 6 3 2" xfId="702"/>
    <cellStyle name="Обычный 3 9 18 2 19 10 2 7" xfId="703"/>
    <cellStyle name="Обычный 3 9 18 2 19 10 2 7 2" xfId="704"/>
    <cellStyle name="Обычный 3 9 18 2 19 10 2 7 2 2" xfId="705"/>
    <cellStyle name="Обычный 3 9 18 2 19 10 2 8" xfId="706"/>
    <cellStyle name="Обычный 3 9 18 2 19 10 2 8 2" xfId="707"/>
    <cellStyle name="Обычный 3 9 18 2 19 10 2 9" xfId="708"/>
    <cellStyle name="Обычный 3 9 18 2 19 10 2 9 2" xfId="709"/>
    <cellStyle name="Обычный 3 9 18 2 19 11" xfId="710"/>
    <cellStyle name="Обычный 3 9 18 2 19 12" xfId="711"/>
    <cellStyle name="Обычный 3 9 18 2 19 13" xfId="712"/>
    <cellStyle name="Обычный 3 9 18 2 19 14" xfId="713"/>
    <cellStyle name="Обычный 3 9 18 2 19 2" xfId="714"/>
    <cellStyle name="Обычный 3 9 18 2 19 3" xfId="715"/>
    <cellStyle name="Обычный 3 9 18 2 19 4" xfId="716"/>
    <cellStyle name="Обычный 3 9 18 2 19 5" xfId="717"/>
    <cellStyle name="Обычный 3 9 18 2 19 6" xfId="718"/>
    <cellStyle name="Обычный 3 9 18 2 19 6 2" xfId="719"/>
    <cellStyle name="Обычный 3 9 18 2 19 6 2 10" xfId="720"/>
    <cellStyle name="Обычный 3 9 18 2 19 6 2 10 2" xfId="721"/>
    <cellStyle name="Обычный 3 9 18 2 19 6 2 11" xfId="722"/>
    <cellStyle name="Обычный 3 9 18 2 19 6 2 12" xfId="723"/>
    <cellStyle name="Обычный 3 9 18 2 19 6 2 12 2" xfId="724"/>
    <cellStyle name="Обычный 3 9 18 2 19 6 2 2" xfId="725"/>
    <cellStyle name="Обычный 3 9 18 2 19 6 2 2 2" xfId="726"/>
    <cellStyle name="Обычный 3 9 18 2 19 6 2 2 2 2" xfId="727"/>
    <cellStyle name="Обычный 3 9 18 2 19 6 2 2 2 3" xfId="728"/>
    <cellStyle name="Обычный 3 9 18 2 19 6 2 2 3" xfId="729"/>
    <cellStyle name="Обычный 3 9 18 2 19 6 2 2 3 2" xfId="1659"/>
    <cellStyle name="Обычный 3 9 18 2 19 6 2 2 4" xfId="730"/>
    <cellStyle name="Обычный 3 9 18 2 19 6 2 2 5" xfId="731"/>
    <cellStyle name="Обычный 3 9 18 2 19 6 2 3" xfId="732"/>
    <cellStyle name="Обычный 3 9 18 2 19 6 2 4" xfId="733"/>
    <cellStyle name="Обычный 3 9 18 2 19 6 2 4 2" xfId="7"/>
    <cellStyle name="Обычный 3 9 18 2 19 6 2 4 2 2" xfId="734"/>
    <cellStyle name="Обычный 3 9 18 2 19 6 2 4 2 3" xfId="735"/>
    <cellStyle name="Обычный 3 9 18 2 19 6 2 5" xfId="736"/>
    <cellStyle name="Обычный 3 9 18 2 19 6 2 5 2" xfId="737"/>
    <cellStyle name="Обычный 3 9 18 2 19 6 2 5 2 2" xfId="738"/>
    <cellStyle name="Обычный 3 9 18 2 19 6 2 5 2 2 2" xfId="739"/>
    <cellStyle name="Обычный 3 9 18 2 19 6 2 5 3" xfId="740"/>
    <cellStyle name="Обычный 3 9 18 2 19 6 2 6" xfId="741"/>
    <cellStyle name="Обычный 3 9 18 2 19 6 2 6 2" xfId="742"/>
    <cellStyle name="Обычный 3 9 18 2 19 6 2 7" xfId="743"/>
    <cellStyle name="Обычный 3 9 18 2 19 6 2 7 2" xfId="744"/>
    <cellStyle name="Обычный 3 9 18 2 19 6 2 8" xfId="745"/>
    <cellStyle name="Обычный 3 9 18 2 19 6 2 8 2" xfId="746"/>
    <cellStyle name="Обычный 3 9 18 2 19 6 2 8 2 2" xfId="747"/>
    <cellStyle name="Обычный 3 9 18 2 19 6 2 8 2 3" xfId="748"/>
    <cellStyle name="Обычный 3 9 18 2 19 6 2 8 2 4" xfId="1663"/>
    <cellStyle name="Обычный 3 9 18 2 19 6 2 8 2 4 2" xfId="1701"/>
    <cellStyle name="Обычный 3 9 18 2 19 6 2 9" xfId="3"/>
    <cellStyle name="Обычный 3 9 18 2 19 6 2 9 3" xfId="749"/>
    <cellStyle name="Обычный 3 9 18 2 19 7" xfId="750"/>
    <cellStyle name="Обычный 3 9 18 2 19 8" xfId="751"/>
    <cellStyle name="Обычный 3 9 18 2 19 9" xfId="752"/>
    <cellStyle name="Обычный 3 9 18 2 2" xfId="753"/>
    <cellStyle name="Обычный 3 9 18 2 20" xfId="754"/>
    <cellStyle name="Обычный 3 9 18 2 21" xfId="755"/>
    <cellStyle name="Обычный 3 9 18 2 22" xfId="756"/>
    <cellStyle name="Обычный 3 9 18 2 23" xfId="757"/>
    <cellStyle name="Обычный 3 9 18 2 24" xfId="758"/>
    <cellStyle name="Обычный 3 9 18 2 25" xfId="759"/>
    <cellStyle name="Обычный 3 9 18 2 26" xfId="760"/>
    <cellStyle name="Обычный 3 9 18 2 27" xfId="761"/>
    <cellStyle name="Обычный 3 9 18 2 28" xfId="762"/>
    <cellStyle name="Обычный 3 9 18 2 29" xfId="763"/>
    <cellStyle name="Обычный 3 9 18 2 3" xfId="764"/>
    <cellStyle name="Обычный 3 9 18 2 30" xfId="765"/>
    <cellStyle name="Обычный 3 9 18 2 31" xfId="766"/>
    <cellStyle name="Обычный 3 9 18 2 32" xfId="767"/>
    <cellStyle name="Обычный 3 9 18 2 32 2" xfId="768"/>
    <cellStyle name="Обычный 3 9 18 2 32 3" xfId="769"/>
    <cellStyle name="Обычный 3 9 18 2 32 4" xfId="770"/>
    <cellStyle name="Обычный 3 9 18 2 32 5" xfId="771"/>
    <cellStyle name="Обычный 3 9 18 2 32 6" xfId="772"/>
    <cellStyle name="Обычный 3 9 18 2 32 7" xfId="773"/>
    <cellStyle name="Обычный 3 9 18 2 32 7 2" xfId="774"/>
    <cellStyle name="Обычный 3 9 18 2 32 8" xfId="775"/>
    <cellStyle name="Обычный 3 9 18 2 33" xfId="776"/>
    <cellStyle name="Обычный 3 9 18 2 33 2" xfId="777"/>
    <cellStyle name="Обычный 3 9 18 2 33 2 2" xfId="778"/>
    <cellStyle name="Обычный 3 9 18 2 33 2 3" xfId="779"/>
    <cellStyle name="Обычный 3 9 18 2 33 2 4" xfId="780"/>
    <cellStyle name="Обычный 3 9 18 2 33 2 5" xfId="781"/>
    <cellStyle name="Обычный 3 9 18 2 33 2 6" xfId="782"/>
    <cellStyle name="Обычный 3 9 18 2 33 3" xfId="783"/>
    <cellStyle name="Обычный 3 9 18 2 33 4" xfId="784"/>
    <cellStyle name="Обычный 3 9 18 2 33 5" xfId="785"/>
    <cellStyle name="Обычный 3 9 18 2 33 6" xfId="786"/>
    <cellStyle name="Обычный 3 9 18 2 33 7" xfId="787"/>
    <cellStyle name="Обычный 3 9 18 2 33 8" xfId="788"/>
    <cellStyle name="Обычный 3 9 18 2 33 8 2" xfId="789"/>
    <cellStyle name="Обычный 3 9 18 2 33 8 2 2" xfId="790"/>
    <cellStyle name="Обычный 3 9 18 2 33 8 2 2 2" xfId="791"/>
    <cellStyle name="Обычный 3 9 18 2 33 8 2 2 3" xfId="792"/>
    <cellStyle name="Обычный 3 9 18 2 33 8 2 2 4" xfId="793"/>
    <cellStyle name="Обычный 3 9 18 2 33 8 2 2 4 2" xfId="794"/>
    <cellStyle name="Обычный 3 9 18 2 33 8 3" xfId="795"/>
    <cellStyle name="Обычный 3 9 18 2 33 8 3 2" xfId="796"/>
    <cellStyle name="Обычный 3 9 18 2 33 8 3 2 2" xfId="797"/>
    <cellStyle name="Обычный 3 9 18 2 33 8 3 2 3" xfId="798"/>
    <cellStyle name="Обычный 3 9 18 2 33 8 3 3" xfId="799"/>
    <cellStyle name="Обычный 3 9 18 2 33 8 4" xfId="800"/>
    <cellStyle name="Обычный 3 9 18 2 33 8 5" xfId="801"/>
    <cellStyle name="Обычный 3 9 18 2 33 8 5 2" xfId="802"/>
    <cellStyle name="Обычный 3 9 18 2 33 8 5 3" xfId="803"/>
    <cellStyle name="Обычный 3 9 18 2 33 8 6" xfId="804"/>
    <cellStyle name="Обычный 3 9 18 2 33 8 7" xfId="805"/>
    <cellStyle name="Обычный 3 9 18 2 33 8 8" xfId="806"/>
    <cellStyle name="Обычный 3 9 18 2 33 8 9" xfId="807"/>
    <cellStyle name="Обычный 3 9 18 2 33 9" xfId="808"/>
    <cellStyle name="Обычный 3 9 18 2 33 9 2" xfId="809"/>
    <cellStyle name="Обычный 3 9 18 2 33 9 3" xfId="810"/>
    <cellStyle name="Обычный 3 9 18 2 33 9 3 2" xfId="811"/>
    <cellStyle name="Обычный 3 9 18 2 33 9 4" xfId="812"/>
    <cellStyle name="Обычный 3 9 18 2 33 9 5" xfId="813"/>
    <cellStyle name="Обычный 3 9 18 2 33 9 5 2" xfId="814"/>
    <cellStyle name="Обычный 3 9 18 2 34" xfId="815"/>
    <cellStyle name="Обычный 3 9 18 2 35" xfId="816"/>
    <cellStyle name="Обычный 3 9 18 2 36" xfId="817"/>
    <cellStyle name="Обычный 3 9 18 2 37" xfId="818"/>
    <cellStyle name="Обычный 3 9 18 2 38" xfId="819"/>
    <cellStyle name="Обычный 3 9 18 2 39" xfId="820"/>
    <cellStyle name="Обычный 3 9 18 2 4" xfId="821"/>
    <cellStyle name="Обычный 3 9 18 2 40" xfId="822"/>
    <cellStyle name="Обычный 3 9 18 2 41" xfId="823"/>
    <cellStyle name="Обычный 3 9 18 2 42" xfId="824"/>
    <cellStyle name="Обычный 3 9 18 2 43" xfId="825"/>
    <cellStyle name="Обычный 3 9 18 2 44" xfId="826"/>
    <cellStyle name="Обычный 3 9 18 2 45" xfId="827"/>
    <cellStyle name="Обычный 3 9 18 2 45 2" xfId="828"/>
    <cellStyle name="Обычный 3 9 18 2 46" xfId="829"/>
    <cellStyle name="Обычный 3 9 18 2 47" xfId="830"/>
    <cellStyle name="Обычный 3 9 18 2 48" xfId="831"/>
    <cellStyle name="Обычный 3 9 18 2 5" xfId="832"/>
    <cellStyle name="Обычный 3 9 18 2 6" xfId="833"/>
    <cellStyle name="Обычный 3 9 18 2 7" xfId="834"/>
    <cellStyle name="Обычный 3 9 18 2 8" xfId="835"/>
    <cellStyle name="Обычный 3 9 18 2 9" xfId="836"/>
    <cellStyle name="Обычный 3 9 18 20" xfId="837"/>
    <cellStyle name="Обычный 3 9 18 21" xfId="838"/>
    <cellStyle name="Обычный 3 9 18 21 2" xfId="839"/>
    <cellStyle name="Обычный 3 9 18 22" xfId="840"/>
    <cellStyle name="Обычный 3 9 18 23" xfId="841"/>
    <cellStyle name="Обычный 3 9 18 24" xfId="842"/>
    <cellStyle name="Обычный 3 9 18 25" xfId="843"/>
    <cellStyle name="Обычный 3 9 18 26" xfId="844"/>
    <cellStyle name="Обычный 3 9 18 27" xfId="845"/>
    <cellStyle name="Обычный 3 9 18 28" xfId="846"/>
    <cellStyle name="Обычный 3 9 18 29" xfId="847"/>
    <cellStyle name="Обычный 3 9 18 3" xfId="848"/>
    <cellStyle name="Обычный 3 9 18 30" xfId="849"/>
    <cellStyle name="Обычный 3 9 18 31" xfId="850"/>
    <cellStyle name="Обычный 3 9 18 32" xfId="851"/>
    <cellStyle name="Обычный 3 9 18 33" xfId="852"/>
    <cellStyle name="Обычный 3 9 18 34" xfId="853"/>
    <cellStyle name="Обычный 3 9 18 35" xfId="854"/>
    <cellStyle name="Обычный 3 9 18 36" xfId="855"/>
    <cellStyle name="Обычный 3 9 18 37" xfId="856"/>
    <cellStyle name="Обычный 3 9 18 38" xfId="857"/>
    <cellStyle name="Обычный 3 9 18 39" xfId="858"/>
    <cellStyle name="Обычный 3 9 18 4" xfId="859"/>
    <cellStyle name="Обычный 3 9 18 40" xfId="860"/>
    <cellStyle name="Обычный 3 9 18 41" xfId="861"/>
    <cellStyle name="Обычный 3 9 18 42" xfId="862"/>
    <cellStyle name="Обычный 3 9 18 43" xfId="863"/>
    <cellStyle name="Обычный 3 9 18 44" xfId="864"/>
    <cellStyle name="Обычный 3 9 18 44 2" xfId="865"/>
    <cellStyle name="Обычный 3 9 18 45" xfId="866"/>
    <cellStyle name="Обычный 3 9 18 46" xfId="867"/>
    <cellStyle name="Обычный 3 9 18 47" xfId="868"/>
    <cellStyle name="Обычный 3 9 18 48" xfId="869"/>
    <cellStyle name="Обычный 3 9 18 49" xfId="870"/>
    <cellStyle name="Обычный 3 9 18 5" xfId="871"/>
    <cellStyle name="Обычный 3 9 18 50" xfId="872"/>
    <cellStyle name="Обычный 3 9 18 51" xfId="873"/>
    <cellStyle name="Обычный 3 9 18 52" xfId="874"/>
    <cellStyle name="Обычный 3 9 18 53" xfId="875"/>
    <cellStyle name="Обычный 3 9 18 53 2" xfId="876"/>
    <cellStyle name="Обычный 3 9 18 54" xfId="877"/>
    <cellStyle name="Обычный 3 9 18 55" xfId="878"/>
    <cellStyle name="Обычный 3 9 18 56" xfId="879"/>
    <cellStyle name="Обычный 3 9 18 57" xfId="880"/>
    <cellStyle name="Обычный 3 9 18 6" xfId="881"/>
    <cellStyle name="Обычный 3 9 18 7" xfId="882"/>
    <cellStyle name="Обычный 3 9 18 8" xfId="883"/>
    <cellStyle name="Обычный 3 9 18 9" xfId="884"/>
    <cellStyle name="Обычный 3 9 18 9 10" xfId="885"/>
    <cellStyle name="Обычный 3 9 18 9 10 2" xfId="886"/>
    <cellStyle name="Обычный 3 9 18 9 11" xfId="887"/>
    <cellStyle name="Обычный 3 9 18 9 12" xfId="888"/>
    <cellStyle name="Обычный 3 9 18 9 13" xfId="889"/>
    <cellStyle name="Обычный 3 9 18 9 14" xfId="890"/>
    <cellStyle name="Обычный 3 9 18 9 15" xfId="891"/>
    <cellStyle name="Обычный 3 9 18 9 16" xfId="892"/>
    <cellStyle name="Обычный 3 9 18 9 16 2" xfId="893"/>
    <cellStyle name="Обычный 3 9 18 9 17" xfId="894"/>
    <cellStyle name="Обычный 3 9 18 9 18" xfId="895"/>
    <cellStyle name="Обычный 3 9 18 9 19" xfId="896"/>
    <cellStyle name="Обычный 3 9 18 9 2" xfId="897"/>
    <cellStyle name="Обычный 3 9 18 9 20" xfId="898"/>
    <cellStyle name="Обычный 3 9 18 9 21" xfId="899"/>
    <cellStyle name="Обычный 3 9 18 9 22" xfId="900"/>
    <cellStyle name="Обычный 3 9 18 9 23" xfId="901"/>
    <cellStyle name="Обычный 3 9 18 9 24" xfId="902"/>
    <cellStyle name="Обычный 3 9 18 9 25" xfId="903"/>
    <cellStyle name="Обычный 3 9 18 9 3" xfId="904"/>
    <cellStyle name="Обычный 3 9 18 9 4" xfId="905"/>
    <cellStyle name="Обычный 3 9 18 9 5" xfId="906"/>
    <cellStyle name="Обычный 3 9 18 9 6" xfId="907"/>
    <cellStyle name="Обычный 3 9 18 9 7" xfId="908"/>
    <cellStyle name="Обычный 3 9 18 9 8" xfId="909"/>
    <cellStyle name="Обычный 3 9 18 9 9" xfId="910"/>
    <cellStyle name="Обычный 3 9 19" xfId="911"/>
    <cellStyle name="Обычный 3 9 20" xfId="912"/>
    <cellStyle name="Обычный 3 9 21" xfId="913"/>
    <cellStyle name="Обычный 3 9 24" xfId="914"/>
    <cellStyle name="Обычный 3 9 25" xfId="915"/>
    <cellStyle name="Обычный 3 9 26" xfId="916"/>
    <cellStyle name="Обычный 3 9 27" xfId="917"/>
    <cellStyle name="Обычный 3 9 27 2" xfId="918"/>
    <cellStyle name="Обычный 3 9 27 3" xfId="919"/>
    <cellStyle name="Обычный 3 9 27 4" xfId="920"/>
    <cellStyle name="Обычный 3 9 27 5" xfId="921"/>
    <cellStyle name="Обычный 3 9 27 6" xfId="922"/>
    <cellStyle name="Обычный 3 9 27 7" xfId="923"/>
    <cellStyle name="Обычный 3 9 27 7 10" xfId="924"/>
    <cellStyle name="Обычный 3 9 27 7 10 2" xfId="925"/>
    <cellStyle name="Обычный 3 9 27 7 11" xfId="926"/>
    <cellStyle name="Обычный 3 9 27 7 12" xfId="927"/>
    <cellStyle name="Обычный 3 9 27 7 13" xfId="928"/>
    <cellStyle name="Обычный 3 9 27 7 14" xfId="929"/>
    <cellStyle name="Обычный 3 9 27 7 15" xfId="930"/>
    <cellStyle name="Обычный 3 9 27 7 16" xfId="931"/>
    <cellStyle name="Обычный 3 9 27 7 17" xfId="932"/>
    <cellStyle name="Обычный 3 9 27 7 18" xfId="933"/>
    <cellStyle name="Обычный 3 9 27 7 18 2" xfId="934"/>
    <cellStyle name="Обычный 3 9 27 7 19" xfId="935"/>
    <cellStyle name="Обычный 3 9 27 7 2" xfId="936"/>
    <cellStyle name="Обычный 3 9 27 7 20" xfId="937"/>
    <cellStyle name="Обычный 3 9 27 7 21" xfId="938"/>
    <cellStyle name="Обычный 3 9 27 7 22" xfId="939"/>
    <cellStyle name="Обычный 3 9 27 7 23" xfId="940"/>
    <cellStyle name="Обычный 3 9 27 7 24" xfId="941"/>
    <cellStyle name="Обычный 3 9 27 7 25" xfId="942"/>
    <cellStyle name="Обычный 3 9 27 7 3" xfId="943"/>
    <cellStyle name="Обычный 3 9 27 7 4" xfId="944"/>
    <cellStyle name="Обычный 3 9 27 7 5" xfId="945"/>
    <cellStyle name="Обычный 3 9 27 7 6" xfId="946"/>
    <cellStyle name="Обычный 3 9 27 7 7" xfId="947"/>
    <cellStyle name="Обычный 3 9 27 7 8" xfId="948"/>
    <cellStyle name="Обычный 3 9 27 7 9" xfId="949"/>
    <cellStyle name="Обычный 4" xfId="950"/>
    <cellStyle name="Обычный 5" xfId="951"/>
    <cellStyle name="Обычный 5 10" xfId="952"/>
    <cellStyle name="Обычный 5 11" xfId="953"/>
    <cellStyle name="Обычный 5 12" xfId="954"/>
    <cellStyle name="Обычный 5 12 2" xfId="955"/>
    <cellStyle name="Обычный 5 13" xfId="956"/>
    <cellStyle name="Обычный 5 13 10" xfId="957"/>
    <cellStyle name="Обычный 5 13 11" xfId="958"/>
    <cellStyle name="Обычный 5 13 12" xfId="959"/>
    <cellStyle name="Обычный 5 13 13" xfId="960"/>
    <cellStyle name="Обычный 5 13 14" xfId="961"/>
    <cellStyle name="Обычный 5 13 15" xfId="962"/>
    <cellStyle name="Обычный 5 13 16" xfId="963"/>
    <cellStyle name="Обычный 5 13 17" xfId="964"/>
    <cellStyle name="Обычный 5 13 18" xfId="965"/>
    <cellStyle name="Обычный 5 13 19" xfId="966"/>
    <cellStyle name="Обычный 5 13 2" xfId="967"/>
    <cellStyle name="Обычный 5 13 2 2" xfId="968"/>
    <cellStyle name="Обычный 5 13 20" xfId="969"/>
    <cellStyle name="Обычный 5 13 21" xfId="970"/>
    <cellStyle name="Обычный 5 13 21 2" xfId="971"/>
    <cellStyle name="Обычный 5 13 21 3" xfId="972"/>
    <cellStyle name="Обычный 5 13 21 4" xfId="973"/>
    <cellStyle name="Обычный 5 13 21 4 2" xfId="974"/>
    <cellStyle name="Обычный 5 13 21 4 2 2" xfId="975"/>
    <cellStyle name="Обычный 5 13 21 5" xfId="976"/>
    <cellStyle name="Обычный 5 13 22" xfId="977"/>
    <cellStyle name="Обычный 5 13 23" xfId="978"/>
    <cellStyle name="Обычный 5 13 23 10" xfId="979"/>
    <cellStyle name="Обычный 5 13 23 10 2" xfId="980"/>
    <cellStyle name="Обычный 5 13 23 10 3" xfId="981"/>
    <cellStyle name="Обычный 5 13 23 10 3 2" xfId="982"/>
    <cellStyle name="Обычный 5 13 23 10 3 3" xfId="983"/>
    <cellStyle name="Обычный 5 13 23 10 3 3 2" xfId="984"/>
    <cellStyle name="Обычный 5 13 23 10 3 3 2 2" xfId="985"/>
    <cellStyle name="Обычный 5 13 23 10 3 3 2 2 2" xfId="1691"/>
    <cellStyle name="Обычный 5 13 23 10 3 3 2 2 3" xfId="1705"/>
    <cellStyle name="Обычный 5 13 23 10 3 3 2 2 4" xfId="1714"/>
    <cellStyle name="Обычный 5 13 23 10 3 3 2 3" xfId="986"/>
    <cellStyle name="Обычный 5 13 23 10 3 3 2 4" xfId="987"/>
    <cellStyle name="Обычный 5 13 23 10 3 3 2 5" xfId="988"/>
    <cellStyle name="Обычный 5 13 23 10 3 3 3" xfId="1669"/>
    <cellStyle name="Обычный 5 13 23 10 3 3 4" xfId="1682"/>
    <cellStyle name="Обычный 5 13 23 10 3 4" xfId="989"/>
    <cellStyle name="Обычный 5 13 23 10 3 5" xfId="990"/>
    <cellStyle name="Обычный 5 13 23 10 3 6" xfId="991"/>
    <cellStyle name="Обычный 5 13 23 11" xfId="992"/>
    <cellStyle name="Обычный 5 13 23 12" xfId="993"/>
    <cellStyle name="Обычный 5 13 23 13" xfId="994"/>
    <cellStyle name="Обычный 5 13 23 2" xfId="995"/>
    <cellStyle name="Обычный 5 13 23 3" xfId="996"/>
    <cellStyle name="Обычный 5 13 23 4" xfId="997"/>
    <cellStyle name="Обычный 5 13 23 5" xfId="998"/>
    <cellStyle name="Обычный 5 13 23 6" xfId="999"/>
    <cellStyle name="Обычный 5 13 23 6 2" xfId="1000"/>
    <cellStyle name="Обычный 5 13 23 6 2 10" xfId="1001"/>
    <cellStyle name="Обычный 5 13 23 6 2 11" xfId="1002"/>
    <cellStyle name="Обычный 5 13 23 6 2 12" xfId="1003"/>
    <cellStyle name="Обычный 5 13 23 6 2 12 2" xfId="1004"/>
    <cellStyle name="Обычный 5 13 23 6 2 2" xfId="1005"/>
    <cellStyle name="Обычный 5 13 23 6 2 2 2" xfId="1006"/>
    <cellStyle name="Обычный 5 13 23 6 2 2 2 2" xfId="1007"/>
    <cellStyle name="Обычный 5 13 23 6 2 2 2 3" xfId="1008"/>
    <cellStyle name="Обычный 5 13 23 6 2 2 3" xfId="1009"/>
    <cellStyle name="Обычный 5 13 23 6 2 2 3 2" xfId="1660"/>
    <cellStyle name="Обычный 5 13 23 6 2 2 4" xfId="1010"/>
    <cellStyle name="Обычный 5 13 23 6 2 2 5" xfId="1011"/>
    <cellStyle name="Обычный 5 13 23 6 2 3" xfId="1012"/>
    <cellStyle name="Обычный 5 13 23 6 2 4" xfId="1013"/>
    <cellStyle name="Обычный 5 13 23 6 2 4 2" xfId="6"/>
    <cellStyle name="Обычный 5 13 23 6 2 4 2 2" xfId="1014"/>
    <cellStyle name="Обычный 5 13 23 6 2 4 2 3" xfId="1015"/>
    <cellStyle name="Обычный 5 13 23 6 2 5" xfId="1016"/>
    <cellStyle name="Обычный 5 13 23 6 2 5 2" xfId="1017"/>
    <cellStyle name="Обычный 5 13 23 6 2 5 2 2" xfId="1018"/>
    <cellStyle name="Обычный 5 13 23 6 2 5 2 2 2" xfId="1019"/>
    <cellStyle name="Обычный 5 13 23 6 2 5 3" xfId="1020"/>
    <cellStyle name="Обычный 5 13 23 6 2 6" xfId="1021"/>
    <cellStyle name="Обычный 5 13 23 6 2 7" xfId="1022"/>
    <cellStyle name="Обычный 5 13 23 6 2 7 2" xfId="1023"/>
    <cellStyle name="Обычный 5 13 23 6 2 8" xfId="1024"/>
    <cellStyle name="Обычный 5 13 23 6 2 8 2" xfId="1025"/>
    <cellStyle name="Обычный 5 13 23 6 2 8 2 2" xfId="1026"/>
    <cellStyle name="Обычный 5 13 23 6 2 8 2 3" xfId="1027"/>
    <cellStyle name="Обычный 5 13 23 6 2 8 2 4" xfId="1662"/>
    <cellStyle name="Обычный 5 13 23 6 2 8 2 4 2" xfId="1700"/>
    <cellStyle name="Обычный 5 13 23 6 2 9" xfId="2"/>
    <cellStyle name="Обычный 5 13 23 6 2 9 3" xfId="1028"/>
    <cellStyle name="Обычный 5 13 23 7" xfId="1029"/>
    <cellStyle name="Обычный 5 13 23 8" xfId="1030"/>
    <cellStyle name="Обычный 5 13 23 9" xfId="1031"/>
    <cellStyle name="Обычный 5 13 24" xfId="1032"/>
    <cellStyle name="Обычный 5 13 25" xfId="1033"/>
    <cellStyle name="Обычный 5 13 26" xfId="1034"/>
    <cellStyle name="Обычный 5 13 27" xfId="1035"/>
    <cellStyle name="Обычный 5 13 28" xfId="1036"/>
    <cellStyle name="Обычный 5 13 29" xfId="1037"/>
    <cellStyle name="Обычный 5 13 3" xfId="1038"/>
    <cellStyle name="Обычный 5 13 3 2" xfId="1039"/>
    <cellStyle name="Обычный 5 13 30" xfId="1040"/>
    <cellStyle name="Обычный 5 13 31" xfId="1041"/>
    <cellStyle name="Обычный 5 13 31 2" xfId="1042"/>
    <cellStyle name="Обычный 5 13 32" xfId="1043"/>
    <cellStyle name="Обычный 5 13 32 10" xfId="1044"/>
    <cellStyle name="Обычный 5 13 32 11" xfId="1045"/>
    <cellStyle name="Обычный 5 13 32 12" xfId="1046"/>
    <cellStyle name="Обычный 5 13 32 13" xfId="1047"/>
    <cellStyle name="Обычный 5 13 32 14" xfId="1048"/>
    <cellStyle name="Обычный 5 13 32 15" xfId="1049"/>
    <cellStyle name="Обычный 5 13 32 15 2" xfId="1050"/>
    <cellStyle name="Обычный 5 13 32 15 2 2" xfId="1051"/>
    <cellStyle name="Обычный 5 13 32 16" xfId="1052"/>
    <cellStyle name="Обычный 5 13 32 17" xfId="1053"/>
    <cellStyle name="Обычный 5 13 32 18" xfId="1054"/>
    <cellStyle name="Обычный 5 13 32 18 2" xfId="1055"/>
    <cellStyle name="Обычный 5 13 32 18 2 2" xfId="1056"/>
    <cellStyle name="Обычный 5 13 32 19" xfId="1057"/>
    <cellStyle name="Обычный 5 13 32 2" xfId="1058"/>
    <cellStyle name="Обычный 5 13 32 2 2" xfId="1059"/>
    <cellStyle name="Обычный 5 13 32 2 3" xfId="1060"/>
    <cellStyle name="Обычный 5 13 32 3" xfId="1061"/>
    <cellStyle name="Обычный 5 13 32 3 2" xfId="1062"/>
    <cellStyle name="Обычный 5 13 32 3 3" xfId="1063"/>
    <cellStyle name="Обычный 5 13 32 3 3 2" xfId="1064"/>
    <cellStyle name="Обычный 5 13 32 3 4" xfId="1065"/>
    <cellStyle name="Обычный 5 13 32 3 4 10" xfId="1066"/>
    <cellStyle name="Обычный 5 13 32 3 4 10 2" xfId="1067"/>
    <cellStyle name="Обычный 5 13 32 3 4 10 3" xfId="1068"/>
    <cellStyle name="Обычный 5 13 32 3 4 10 3 2" xfId="1069"/>
    <cellStyle name="Обычный 5 13 32 3 4 10 4" xfId="1070"/>
    <cellStyle name="Обычный 5 13 32 3 4 10 4 2" xfId="1071"/>
    <cellStyle name="Обычный 5 13 32 3 4 10 5" xfId="1072"/>
    <cellStyle name="Обычный 5 13 32 3 4 2" xfId="1073"/>
    <cellStyle name="Обычный 5 13 32 3 4 2 2" xfId="1074"/>
    <cellStyle name="Обычный 5 13 32 3 4 2 2 2" xfId="1075"/>
    <cellStyle name="Обычный 5 13 32 3 4 2 2 3" xfId="1076"/>
    <cellStyle name="Обычный 5 13 32 3 4 2 2 4" xfId="1077"/>
    <cellStyle name="Обычный 5 13 32 3 4 2 3" xfId="1078"/>
    <cellStyle name="Обычный 5 13 32 3 4 2 3 10" xfId="1079"/>
    <cellStyle name="Обычный 5 13 32 3 4 2 3 11" xfId="1080"/>
    <cellStyle name="Обычный 5 13 32 3 4 2 3 12" xfId="1081"/>
    <cellStyle name="Обычный 5 13 32 3 4 2 3 13" xfId="1082"/>
    <cellStyle name="Обычный 5 13 32 3 4 2 3 14" xfId="1083"/>
    <cellStyle name="Обычный 5 13 32 3 4 2 3 2" xfId="1084"/>
    <cellStyle name="Обычный 5 13 32 3 4 2 3 3" xfId="1085"/>
    <cellStyle name="Обычный 5 13 32 3 4 2 3 4" xfId="1086"/>
    <cellStyle name="Обычный 5 13 32 3 4 2 3 5" xfId="1087"/>
    <cellStyle name="Обычный 5 13 32 3 4 2 3 6" xfId="1088"/>
    <cellStyle name="Обычный 5 13 32 3 4 2 3 7" xfId="1089"/>
    <cellStyle name="Обычный 5 13 32 3 4 2 3 8" xfId="1090"/>
    <cellStyle name="Обычный 5 13 32 3 4 2 3 9" xfId="1091"/>
    <cellStyle name="Обычный 5 13 32 3 4 2 4" xfId="1092"/>
    <cellStyle name="Обычный 5 13 32 3 4 2 5" xfId="1093"/>
    <cellStyle name="Обычный 5 13 32 3 4 3" xfId="1094"/>
    <cellStyle name="Обычный 5 13 32 3 4 3 2" xfId="1095"/>
    <cellStyle name="Обычный 5 13 32 3 4 4" xfId="1096"/>
    <cellStyle name="Обычный 5 13 32 3 4 5" xfId="1097"/>
    <cellStyle name="Обычный 5 13 32 3 4 5 2" xfId="1098"/>
    <cellStyle name="Обычный 5 13 32 3 4 6" xfId="1099"/>
    <cellStyle name="Обычный 5 13 32 3 4 6 2" xfId="1100"/>
    <cellStyle name="Обычный 5 13 32 3 4 6 3" xfId="1101"/>
    <cellStyle name="Обычный 5 13 32 3 4 6 3 2" xfId="17"/>
    <cellStyle name="Обычный 5 13 32 3 4 6 3 2 2" xfId="1102"/>
    <cellStyle name="Обычный 5 13 32 3 4 6 3 3" xfId="1103"/>
    <cellStyle name="Обычный 5 13 32 3 4 6 3 3 2" xfId="1104"/>
    <cellStyle name="Обычный 5 13 32 3 4 7" xfId="1105"/>
    <cellStyle name="Обычный 5 13 32 3 4 8" xfId="1106"/>
    <cellStyle name="Обычный 5 13 32 3 4 9" xfId="1107"/>
    <cellStyle name="Обычный 5 13 32 3 4 9 10" xfId="1108"/>
    <cellStyle name="Обычный 5 13 32 3 4 9 10 2" xfId="1686"/>
    <cellStyle name="Обычный 5 13 32 3 4 9 10 2 2" xfId="1712"/>
    <cellStyle name="Обычный 5 13 32 3 4 9 11" xfId="1109"/>
    <cellStyle name="Обычный 5 13 32 3 4 9 11 2" xfId="1110"/>
    <cellStyle name="Обычный 5 13 32 3 4 9 12" xfId="1111"/>
    <cellStyle name="Обычный 5 13 32 3 4 9 13" xfId="1112"/>
    <cellStyle name="Обычный 5 13 32 3 4 9 13 2" xfId="1113"/>
    <cellStyle name="Обычный 5 13 32 3 4 9 14" xfId="1114"/>
    <cellStyle name="Обычный 5 13 32 3 4 9 14 2" xfId="1115"/>
    <cellStyle name="Обычный 5 13 32 3 4 9 15" xfId="1673"/>
    <cellStyle name="Обычный 5 13 32 3 4 9 2" xfId="1116"/>
    <cellStyle name="Обычный 5 13 32 3 4 9 2 2" xfId="1117"/>
    <cellStyle name="Обычный 5 13 32 3 4 9 2 2 2" xfId="1118"/>
    <cellStyle name="Обычный 5 13 32 3 4 9 2 2 3" xfId="1119"/>
    <cellStyle name="Обычный 5 13 32 3 4 9 2 3" xfId="1120"/>
    <cellStyle name="Обычный 5 13 32 3 4 9 3" xfId="1121"/>
    <cellStyle name="Обычный 5 13 32 3 4 9 4" xfId="1122"/>
    <cellStyle name="Обычный 5 13 32 3 4 9 4 2" xfId="1123"/>
    <cellStyle name="Обычный 5 13 32 3 4 9 4 3" xfId="1124"/>
    <cellStyle name="Обычный 5 13 32 3 4 9 5" xfId="1125"/>
    <cellStyle name="Обычный 5 13 32 3 4 9 6" xfId="1126"/>
    <cellStyle name="Обычный 5 13 32 3 4 9 7" xfId="1127"/>
    <cellStyle name="Обычный 5 13 32 3 4 9 7 2" xfId="1128"/>
    <cellStyle name="Обычный 5 13 32 3 4 9 7 3" xfId="1129"/>
    <cellStyle name="Обычный 5 13 32 3 4 9 7 4" xfId="1130"/>
    <cellStyle name="Обычный 5 13 32 3 4 9 8" xfId="1131"/>
    <cellStyle name="Обычный 5 13 32 3 4 9 9" xfId="1132"/>
    <cellStyle name="Обычный 5 13 32 3 4 9 9 2" xfId="1133"/>
    <cellStyle name="Обычный 5 13 32 4" xfId="1134"/>
    <cellStyle name="Обычный 5 13 32 5" xfId="1135"/>
    <cellStyle name="Обычный 5 13 32 6" xfId="1136"/>
    <cellStyle name="Обычный 5 13 32 7" xfId="1137"/>
    <cellStyle name="Обычный 5 13 32 8" xfId="1138"/>
    <cellStyle name="Обычный 5 13 32 9" xfId="1139"/>
    <cellStyle name="Обычный 5 13 33" xfId="1140"/>
    <cellStyle name="Обычный 5 13 34" xfId="1141"/>
    <cellStyle name="Обычный 5 13 35" xfId="1142"/>
    <cellStyle name="Обычный 5 13 35 2" xfId="1143"/>
    <cellStyle name="Обычный 5 13 35 3" xfId="1144"/>
    <cellStyle name="Обычный 5 13 35 4" xfId="1145"/>
    <cellStyle name="Обычный 5 13 35 5" xfId="1146"/>
    <cellStyle name="Обычный 5 13 35 6" xfId="1147"/>
    <cellStyle name="Обычный 5 13 35 6 2" xfId="1148"/>
    <cellStyle name="Обычный 5 13 35 6 2 2" xfId="1149"/>
    <cellStyle name="Обычный 5 13 35 6 2 2 2" xfId="1150"/>
    <cellStyle name="Обычный 5 13 35 6 2 2 3" xfId="1151"/>
    <cellStyle name="Обычный 5 13 35 6 2 2 4" xfId="1152"/>
    <cellStyle name="Обычный 5 13 35 6 2 3" xfId="1153"/>
    <cellStyle name="Обычный 5 13 35 6 2 3 10" xfId="1154"/>
    <cellStyle name="Обычный 5 13 35 6 2 3 11" xfId="1155"/>
    <cellStyle name="Обычный 5 13 35 6 2 3 12" xfId="1156"/>
    <cellStyle name="Обычный 5 13 35 6 2 3 13" xfId="1157"/>
    <cellStyle name="Обычный 5 13 35 6 2 3 14" xfId="1158"/>
    <cellStyle name="Обычный 5 13 35 6 2 3 15" xfId="1159"/>
    <cellStyle name="Обычный 5 13 35 6 2 3 16" xfId="1160"/>
    <cellStyle name="Обычный 5 13 35 6 2 3 17" xfId="1161"/>
    <cellStyle name="Обычный 5 13 35 6 2 3 2" xfId="1162"/>
    <cellStyle name="Обычный 5 13 35 6 2 3 3" xfId="1163"/>
    <cellStyle name="Обычный 5 13 35 6 2 3 4" xfId="1164"/>
    <cellStyle name="Обычный 5 13 35 6 2 3 5" xfId="1165"/>
    <cellStyle name="Обычный 5 13 35 6 2 3 6" xfId="1166"/>
    <cellStyle name="Обычный 5 13 35 6 2 3 7" xfId="1167"/>
    <cellStyle name="Обычный 5 13 35 6 2 3 7 2" xfId="1168"/>
    <cellStyle name="Обычный 5 13 35 6 2 3 7 2 2" xfId="1169"/>
    <cellStyle name="Обычный 5 13 35 6 2 3 8" xfId="1170"/>
    <cellStyle name="Обычный 5 13 35 6 2 3 9" xfId="1171"/>
    <cellStyle name="Обычный 5 13 35 6 2 4" xfId="1172"/>
    <cellStyle name="Обычный 5 13 35 6 2 5" xfId="1173"/>
    <cellStyle name="Обычный 5 13 35 6 3" xfId="1174"/>
    <cellStyle name="Обычный 5 13 35 6 3 2" xfId="1175"/>
    <cellStyle name="Обычный 5 13 35 6 4" xfId="1176"/>
    <cellStyle name="Обычный 5 13 35 6 5" xfId="1177"/>
    <cellStyle name="Обычный 5 13 35 6 6" xfId="1178"/>
    <cellStyle name="Обычный 5 13 35 6 7" xfId="1179"/>
    <cellStyle name="Обычный 5 13 35 6 7 2" xfId="1180"/>
    <cellStyle name="Обычный 5 13 35 6 7 2 2" xfId="1181"/>
    <cellStyle name="Обычный 5 13 35 6 7 2 2 2" xfId="1182"/>
    <cellStyle name="Обычный 5 13 35 6 7 2 2 3" xfId="1183"/>
    <cellStyle name="Обычный 5 13 35 6 7 3" xfId="1184"/>
    <cellStyle name="Обычный 5 13 35 6 7 3 2" xfId="1185"/>
    <cellStyle name="Обычный 5 13 35 6 7 3 2 2" xfId="1186"/>
    <cellStyle name="Обычный 5 13 35 6 7 3 2 2 2" xfId="1187"/>
    <cellStyle name="Обычный 5 13 35 6 7 3 2 3" xfId="1188"/>
    <cellStyle name="Обычный 5 13 35 6 7 4" xfId="1189"/>
    <cellStyle name="Обычный 5 13 35 6 7 5" xfId="1190"/>
    <cellStyle name="Обычный 5 13 35 6 7 5 2" xfId="1191"/>
    <cellStyle name="Обычный 5 13 35 6 7 5 3" xfId="1192"/>
    <cellStyle name="Обычный 5 13 35 6 7 6" xfId="1193"/>
    <cellStyle name="Обычный 5 13 35 6 7 7" xfId="1194"/>
    <cellStyle name="Обычный 5 13 35 6 7 8" xfId="1195"/>
    <cellStyle name="Обычный 5 13 35 6 7 9" xfId="1196"/>
    <cellStyle name="Обычный 5 13 35 6 8" xfId="1197"/>
    <cellStyle name="Обычный 5 13 35 6 8 2" xfId="1198"/>
    <cellStyle name="Обычный 5 13 35 6 8 3" xfId="1199"/>
    <cellStyle name="Обычный 5 13 35 6 8 3 2" xfId="1200"/>
    <cellStyle name="Обычный 5 13 35 6 8 4" xfId="1201"/>
    <cellStyle name="Обычный 5 13 35 6 8 4 2" xfId="1202"/>
    <cellStyle name="Обычный 5 13 35 6 8 5" xfId="1203"/>
    <cellStyle name="Обычный 5 13 35 6 8 5 2" xfId="1204"/>
    <cellStyle name="Обычный 5 13 35 6 8 6" xfId="1205"/>
    <cellStyle name="Обычный 5 13 35 7" xfId="1206"/>
    <cellStyle name="Обычный 5 13 35 7 2" xfId="1207"/>
    <cellStyle name="Обычный 5 13 35 7 2 2" xfId="1208"/>
    <cellStyle name="Обычный 5 13 35 7 3" xfId="1209"/>
    <cellStyle name="Обычный 5 13 35 7 3 2" xfId="1210"/>
    <cellStyle name="Обычный 5 13 35 7 4" xfId="1211"/>
    <cellStyle name="Обычный 5 13 35 7 5" xfId="1212"/>
    <cellStyle name="Обычный 5 13 35 7 5 2" xfId="1213"/>
    <cellStyle name="Обычный 5 13 35 7 6" xfId="1214"/>
    <cellStyle name="Обычный 5 13 35 7 7" xfId="1215"/>
    <cellStyle name="Обычный 5 13 35 7 7 10" xfId="1216"/>
    <cellStyle name="Обычный 5 13 35 7 7 11" xfId="1674"/>
    <cellStyle name="Обычный 5 13 35 7 7 2" xfId="1217"/>
    <cellStyle name="Обычный 5 13 35 7 7 3" xfId="1218"/>
    <cellStyle name="Обычный 5 13 35 7 7 3 2" xfId="1219"/>
    <cellStyle name="Обычный 5 13 35 7 7 3 2 2" xfId="1220"/>
    <cellStyle name="Обычный 5 13 35 7 7 3 3" xfId="1221"/>
    <cellStyle name="Обычный 5 13 35 7 7 3 4" xfId="1222"/>
    <cellStyle name="Обычный 5 13 35 7 7 4" xfId="1223"/>
    <cellStyle name="Обычный 5 13 35 7 7 5" xfId="1224"/>
    <cellStyle name="Обычный 5 13 35 7 7 6" xfId="1225"/>
    <cellStyle name="Обычный 5 13 35 7 7 6 2" xfId="1226"/>
    <cellStyle name="Обычный 5 13 35 7 7 7" xfId="1227"/>
    <cellStyle name="Обычный 5 13 35 7 7 7 2" xfId="1687"/>
    <cellStyle name="Обычный 5 13 35 7 7 7 2 2" xfId="1713"/>
    <cellStyle name="Обычный 5 13 35 7 7 8" xfId="1228"/>
    <cellStyle name="Обычный 5 13 35 7 7 8 2" xfId="1229"/>
    <cellStyle name="Обычный 5 13 35 7 7 9" xfId="1230"/>
    <cellStyle name="Обычный 5 13 35 7 7 9 2" xfId="1231"/>
    <cellStyle name="Обычный 5 13 36" xfId="1232"/>
    <cellStyle name="Обычный 5 13 37" xfId="1233"/>
    <cellStyle name="Обычный 5 13 38" xfId="1234"/>
    <cellStyle name="Обычный 5 13 38 2" xfId="1235"/>
    <cellStyle name="Обычный 5 13 38 3" xfId="1236"/>
    <cellStyle name="Обычный 5 13 38 3 2" xfId="1237"/>
    <cellStyle name="Обычный 5 13 38 3 2 2" xfId="1238"/>
    <cellStyle name="Обычный 5 13 38 3 2 3" xfId="1239"/>
    <cellStyle name="Обычный 5 13 38 3 2 4" xfId="1240"/>
    <cellStyle name="Обычный 5 13 38 3 3" xfId="1241"/>
    <cellStyle name="Обычный 5 13 38 4" xfId="1242"/>
    <cellStyle name="Обычный 5 13 38 4 10" xfId="1243"/>
    <cellStyle name="Обычный 5 13 38 4 10 2" xfId="1244"/>
    <cellStyle name="Обычный 5 13 38 4 10 2 2" xfId="1692"/>
    <cellStyle name="Обычный 5 13 38 4 10 2 3" xfId="1706"/>
    <cellStyle name="Обычный 5 13 38 4 10 2 4" xfId="1722"/>
    <cellStyle name="Обычный 5 13 38 4 2" xfId="1245"/>
    <cellStyle name="Обычный 5 13 38 4 3" xfId="1246"/>
    <cellStyle name="Обычный 5 13 38 4 4" xfId="1247"/>
    <cellStyle name="Обычный 5 13 38 4 4 2" xfId="1248"/>
    <cellStyle name="Обычный 5 13 38 4 5" xfId="1249"/>
    <cellStyle name="Обычный 5 13 38 4 6" xfId="1250"/>
    <cellStyle name="Обычный 5 13 38 4 6 2" xfId="1251"/>
    <cellStyle name="Обычный 5 13 38 4 6 2 2" xfId="1252"/>
    <cellStyle name="Обычный 5 13 38 4 7" xfId="1253"/>
    <cellStyle name="Обычный 5 13 38 4 8" xfId="1254"/>
    <cellStyle name="Обычный 5 13 38 4 8 2" xfId="1255"/>
    <cellStyle name="Обычный 5 13 38 4 9" xfId="1256"/>
    <cellStyle name="Обычный 5 13 38 5" xfId="1257"/>
    <cellStyle name="Обычный 5 13 38 6" xfId="1258"/>
    <cellStyle name="Обычный 5 13 39" xfId="1259"/>
    <cellStyle name="Обычный 5 13 4" xfId="1260"/>
    <cellStyle name="Обычный 5 13 40" xfId="1261"/>
    <cellStyle name="Обычный 5 13 41" xfId="1262"/>
    <cellStyle name="Обычный 5 13 42" xfId="1263"/>
    <cellStyle name="Обычный 5 13 43" xfId="1264"/>
    <cellStyle name="Обычный 5 13 44" xfId="1265"/>
    <cellStyle name="Обычный 5 13 45" xfId="1266"/>
    <cellStyle name="Обычный 5 13 46" xfId="1267"/>
    <cellStyle name="Обычный 5 13 47" xfId="1268"/>
    <cellStyle name="Обычный 5 13 48" xfId="1269"/>
    <cellStyle name="Обычный 5 13 49" xfId="1270"/>
    <cellStyle name="Обычный 5 13 5" xfId="1271"/>
    <cellStyle name="Обычный 5 13 50" xfId="1272"/>
    <cellStyle name="Обычный 5 13 50 2" xfId="1273"/>
    <cellStyle name="Обычный 5 13 50 2 2" xfId="1274"/>
    <cellStyle name="Обычный 5 13 51" xfId="1275"/>
    <cellStyle name="Обычный 5 13 52" xfId="1276"/>
    <cellStyle name="Обычный 5 13 53" xfId="1277"/>
    <cellStyle name="Обычный 5 13 54" xfId="1278"/>
    <cellStyle name="Обычный 5 13 55" xfId="1279"/>
    <cellStyle name="Обычный 5 13 55 2" xfId="1280"/>
    <cellStyle name="Обычный 5 13 56" xfId="1281"/>
    <cellStyle name="Обычный 5 13 57" xfId="1282"/>
    <cellStyle name="Обычный 5 13 58" xfId="1283"/>
    <cellStyle name="Обычный 5 13 58 2" xfId="1284"/>
    <cellStyle name="Обычный 5 13 58 2 2" xfId="1285"/>
    <cellStyle name="Обычный 5 13 58 2 2 2" xfId="1286"/>
    <cellStyle name="Обычный 5 13 58 2 3" xfId="1287"/>
    <cellStyle name="Обычный 5 13 58 2 4" xfId="1288"/>
    <cellStyle name="Обычный 5 13 58 2 5" xfId="1289"/>
    <cellStyle name="Обычный 5 13 58 2 5 10" xfId="1290"/>
    <cellStyle name="Обычный 5 13 58 2 5 10 2" xfId="1291"/>
    <cellStyle name="Обычный 5 13 58 2 5 11" xfId="1292"/>
    <cellStyle name="Обычный 5 13 58 2 5 2" xfId="1293"/>
    <cellStyle name="Обычный 5 13 58 2 5 3" xfId="1294"/>
    <cellStyle name="Обычный 5 13 58 2 5 4" xfId="1295"/>
    <cellStyle name="Обычный 5 13 58 2 5 4 2" xfId="1296"/>
    <cellStyle name="Обычный 5 13 58 2 5 4 2 2" xfId="1297"/>
    <cellStyle name="Обычный 5 13 58 2 5 4 2 2 2" xfId="1298"/>
    <cellStyle name="Обычный 5 13 58 2 5 4 2 2 3" xfId="1299"/>
    <cellStyle name="Обычный 5 13 58 2 5 4 2 2 4" xfId="1666"/>
    <cellStyle name="Обычный 5 13 58 2 5 4 2 2 4 2" xfId="1683"/>
    <cellStyle name="Обычный 5 13 58 2 5 4 2 3" xfId="1300"/>
    <cellStyle name="Обычный 5 13 58 2 5 4 2 4" xfId="1301"/>
    <cellStyle name="Обычный 5 13 58 2 5 4 3" xfId="1302"/>
    <cellStyle name="Обычный 5 13 58 2 5 5" xfId="1303"/>
    <cellStyle name="Обычный 5 13 58 2 5 5 2" xfId="1304"/>
    <cellStyle name="Обычный 5 13 58 2 5 5 3" xfId="1305"/>
    <cellStyle name="Обычный 5 13 58 2 5 6" xfId="1306"/>
    <cellStyle name="Обычный 5 13 58 2 5 7" xfId="1307"/>
    <cellStyle name="Обычный 5 13 58 2 5 7 2" xfId="1308"/>
    <cellStyle name="Обычный 5 13 58 2 5 8" xfId="1309"/>
    <cellStyle name="Обычный 5 13 58 2 5 9" xfId="1310"/>
    <cellStyle name="Обычный 5 13 58 2 6" xfId="1311"/>
    <cellStyle name="Обычный 5 13 58 2 7" xfId="1312"/>
    <cellStyle name="Обычный 5 13 58 3" xfId="1313"/>
    <cellStyle name="Обычный 5 13 58 3 2" xfId="1314"/>
    <cellStyle name="Обычный 5 13 58 4" xfId="1315"/>
    <cellStyle name="Обычный 5 13 58 5" xfId="1316"/>
    <cellStyle name="Обычный 5 13 58 6" xfId="1317"/>
    <cellStyle name="Обычный 5 13 58 7" xfId="1318"/>
    <cellStyle name="Обычный 5 13 58 7 2" xfId="1319"/>
    <cellStyle name="Обычный 5 13 58 7 2 2" xfId="1320"/>
    <cellStyle name="Обычный 5 13 58 7 2 2 2" xfId="1321"/>
    <cellStyle name="Обычный 5 13 58 7 2 2 3" xfId="1322"/>
    <cellStyle name="Обычный 5 13 58 7 3" xfId="1323"/>
    <cellStyle name="Обычный 5 13 58 7 3 2" xfId="1324"/>
    <cellStyle name="Обычный 5 13 58 7 3 2 2" xfId="1325"/>
    <cellStyle name="Обычный 5 13 58 7 3 2 2 2" xfId="1326"/>
    <cellStyle name="Обычный 5 13 58 7 3 2 3" xfId="1327"/>
    <cellStyle name="Обычный 5 13 58 7 4" xfId="1328"/>
    <cellStyle name="Обычный 5 13 58 7 5" xfId="1329"/>
    <cellStyle name="Обычный 5 13 58 7 5 2" xfId="1330"/>
    <cellStyle name="Обычный 5 13 58 7 5 3" xfId="1331"/>
    <cellStyle name="Обычный 5 13 58 7 6" xfId="1332"/>
    <cellStyle name="Обычный 5 13 58 7 7" xfId="1333"/>
    <cellStyle name="Обычный 5 13 58 7 8" xfId="1334"/>
    <cellStyle name="Обычный 5 13 58 7 8 2" xfId="1335"/>
    <cellStyle name="Обычный 5 13 58 7 9" xfId="1336"/>
    <cellStyle name="Обычный 5 13 58 8" xfId="1337"/>
    <cellStyle name="Обычный 5 13 58 8 2" xfId="1338"/>
    <cellStyle name="Обычный 5 13 58 8 3" xfId="1339"/>
    <cellStyle name="Обычный 5 13 58 8 3 2" xfId="1340"/>
    <cellStyle name="Обычный 5 13 58 8 4" xfId="1341"/>
    <cellStyle name="Обычный 5 13 58 8 4 2" xfId="1342"/>
    <cellStyle name="Обычный 5 13 58 8 5" xfId="1343"/>
    <cellStyle name="Обычный 5 13 58 8 5 2" xfId="1344"/>
    <cellStyle name="Обычный 5 13 58 8 6" xfId="1345"/>
    <cellStyle name="Обычный 5 13 58 9" xfId="1346"/>
    <cellStyle name="Обычный 5 13 6" xfId="1347"/>
    <cellStyle name="Обычный 5 13 7" xfId="1348"/>
    <cellStyle name="Обычный 5 13 8" xfId="1349"/>
    <cellStyle name="Обычный 5 13 9" xfId="1350"/>
    <cellStyle name="Обычный 5 14" xfId="1351"/>
    <cellStyle name="Обычный 6" xfId="1352"/>
    <cellStyle name="Обычный 7" xfId="1353"/>
    <cellStyle name="Обычный 8" xfId="1354"/>
    <cellStyle name="Обычный 9" xfId="1355"/>
    <cellStyle name="Обычный 9 10" xfId="1356"/>
    <cellStyle name="Обычный 9 11" xfId="1357"/>
    <cellStyle name="Обычный 9 12" xfId="1358"/>
    <cellStyle name="Обычный 9 13" xfId="1359"/>
    <cellStyle name="Обычный 9 14" xfId="1360"/>
    <cellStyle name="Обычный 9 14 2" xfId="1361"/>
    <cellStyle name="Обычный 9 15" xfId="1362"/>
    <cellStyle name="Обычный 9 16" xfId="1363"/>
    <cellStyle name="Обычный 9 17" xfId="1364"/>
    <cellStyle name="Обычный 9 18" xfId="1365"/>
    <cellStyle name="Обычный 9 19" xfId="1366"/>
    <cellStyle name="Обычный 9 2" xfId="1367"/>
    <cellStyle name="Обычный 9 20" xfId="1368"/>
    <cellStyle name="Обычный 9 21" xfId="1369"/>
    <cellStyle name="Обычный 9 22" xfId="1370"/>
    <cellStyle name="Обычный 9 23" xfId="1371"/>
    <cellStyle name="Обычный 9 24" xfId="1372"/>
    <cellStyle name="Обычный 9 25" xfId="1373"/>
    <cellStyle name="Обычный 9 26" xfId="1374"/>
    <cellStyle name="Обычный 9 26 2" xfId="1375"/>
    <cellStyle name="Обычный 9 27" xfId="1376"/>
    <cellStyle name="Обычный 9 27 2" xfId="1377"/>
    <cellStyle name="Обычный 9 27 2 2" xfId="1378"/>
    <cellStyle name="Обычный 9 27 2 3" xfId="1379"/>
    <cellStyle name="Обычный 9 27 2 4" xfId="1380"/>
    <cellStyle name="Обычный 9 28" xfId="1381"/>
    <cellStyle name="Обычный 9 28 2" xfId="1382"/>
    <cellStyle name="Обычный 9 29" xfId="1383"/>
    <cellStyle name="Обычный 9 3" xfId="1384"/>
    <cellStyle name="Обычный 9 30" xfId="1385"/>
    <cellStyle name="Обычный 9 31" xfId="1386"/>
    <cellStyle name="Обычный 9 32" xfId="1387"/>
    <cellStyle name="Обычный 9 33" xfId="1388"/>
    <cellStyle name="Обычный 9 33 2" xfId="1389"/>
    <cellStyle name="Обычный 9 33 3" xfId="1390"/>
    <cellStyle name="Обычный 9 33 4" xfId="1391"/>
    <cellStyle name="Обычный 9 33 5" xfId="1392"/>
    <cellStyle name="Обычный 9 33 6" xfId="1393"/>
    <cellStyle name="Обычный 9 33 7" xfId="1394"/>
    <cellStyle name="Обычный 9 33 7 2" xfId="1395"/>
    <cellStyle name="Обычный 9 33 7 3" xfId="1396"/>
    <cellStyle name="Обычный 9 33 7 4" xfId="1397"/>
    <cellStyle name="Обычный 9 33 7 5" xfId="1398"/>
    <cellStyle name="Обычный 9 33 7 5 2" xfId="1399"/>
    <cellStyle name="Обычный 9 33 7 6" xfId="1400"/>
    <cellStyle name="Обычный 9 33 7 7" xfId="1401"/>
    <cellStyle name="Обычный 9 33 7 8" xfId="1697"/>
    <cellStyle name="Обычный 9 34" xfId="1402"/>
    <cellStyle name="Обычный 9 35" xfId="1403"/>
    <cellStyle name="Обычный 9 36" xfId="1404"/>
    <cellStyle name="Обычный 9 36 2" xfId="1405"/>
    <cellStyle name="Обычный 9 36 3" xfId="1406"/>
    <cellStyle name="Обычный 9 36 4" xfId="1407"/>
    <cellStyle name="Обычный 9 36 5" xfId="1408"/>
    <cellStyle name="Обычный 9 36 5 2" xfId="1409"/>
    <cellStyle name="Обычный 9 36 6" xfId="1410"/>
    <cellStyle name="Обычный 9 37" xfId="1411"/>
    <cellStyle name="Обычный 9 38" xfId="1412"/>
    <cellStyle name="Обычный 9 39" xfId="1413"/>
    <cellStyle name="Обычный 9 39 2" xfId="1414"/>
    <cellStyle name="Обычный 9 4" xfId="1415"/>
    <cellStyle name="Обычный 9 40" xfId="1416"/>
    <cellStyle name="Обычный 9 41" xfId="1417"/>
    <cellStyle name="Обычный 9 42" xfId="1418"/>
    <cellStyle name="Обычный 9 43" xfId="1419"/>
    <cellStyle name="Обычный 9 43 2" xfId="1420"/>
    <cellStyle name="Обычный 9 43 3" xfId="1421"/>
    <cellStyle name="Обычный 9 43 4" xfId="1422"/>
    <cellStyle name="Обычный 9 43 4 2" xfId="1423"/>
    <cellStyle name="Обычный 9 43 4 2 2" xfId="1424"/>
    <cellStyle name="Обычный 9 43 5" xfId="1425"/>
    <cellStyle name="Обычный 9 44" xfId="1426"/>
    <cellStyle name="Обычный 9 45" xfId="1427"/>
    <cellStyle name="Обычный 9 46" xfId="1428"/>
    <cellStyle name="Обычный 9 47" xfId="1429"/>
    <cellStyle name="Обычный 9 48" xfId="1430"/>
    <cellStyle name="Обычный 9 49" xfId="1431"/>
    <cellStyle name="Обычный 9 5" xfId="1432"/>
    <cellStyle name="Обычный 9 50" xfId="1433"/>
    <cellStyle name="Обычный 9 50 2" xfId="1434"/>
    <cellStyle name="Обычный 9 50 3" xfId="1435"/>
    <cellStyle name="Обычный 9 50 4" xfId="1436"/>
    <cellStyle name="Обычный 9 50 5" xfId="1437"/>
    <cellStyle name="Обычный 9 50 5 2" xfId="1438"/>
    <cellStyle name="Обычный 9 50 5 2 2" xfId="1439"/>
    <cellStyle name="Обычный 9 50 5 2 3" xfId="1440"/>
    <cellStyle name="Обычный 9 50 5 2 3 10" xfId="1441"/>
    <cellStyle name="Обычный 9 50 5 2 3 11" xfId="1442"/>
    <cellStyle name="Обычный 9 50 5 2 3 12" xfId="1443"/>
    <cellStyle name="Обычный 9 50 5 2 3 13" xfId="1444"/>
    <cellStyle name="Обычный 9 50 5 2 3 14" xfId="1445"/>
    <cellStyle name="Обычный 9 50 5 2 3 15" xfId="1446"/>
    <cellStyle name="Обычный 9 50 5 2 3 16" xfId="1447"/>
    <cellStyle name="Обычный 9 50 5 2 3 17" xfId="1448"/>
    <cellStyle name="Обычный 9 50 5 2 3 18" xfId="1449"/>
    <cellStyle name="Обычный 9 50 5 2 3 2" xfId="1450"/>
    <cellStyle name="Обычный 9 50 5 2 3 3" xfId="1451"/>
    <cellStyle name="Обычный 9 50 5 2 3 4" xfId="1452"/>
    <cellStyle name="Обычный 9 50 5 2 3 5" xfId="1453"/>
    <cellStyle name="Обычный 9 50 5 2 3 6" xfId="1454"/>
    <cellStyle name="Обычный 9 50 5 2 3 7" xfId="1455"/>
    <cellStyle name="Обычный 9 50 5 2 3 8" xfId="1456"/>
    <cellStyle name="Обычный 9 50 5 2 3 9" xfId="1457"/>
    <cellStyle name="Обычный 9 50 5 3" xfId="1458"/>
    <cellStyle name="Обычный 9 50 5 4" xfId="1459"/>
    <cellStyle name="Обычный 9 50 5 5" xfId="1460"/>
    <cellStyle name="Обычный 9 50 5 6" xfId="1461"/>
    <cellStyle name="Обычный 9 51" xfId="1462"/>
    <cellStyle name="Обычный 9 52" xfId="1463"/>
    <cellStyle name="Обычный 9 53" xfId="1464"/>
    <cellStyle name="Обычный 9 54" xfId="1465"/>
    <cellStyle name="Обычный 9 54 2" xfId="1466"/>
    <cellStyle name="Обычный 9 55" xfId="1467"/>
    <cellStyle name="Обычный 9 56" xfId="1468"/>
    <cellStyle name="Обычный 9 57" xfId="1469"/>
    <cellStyle name="Обычный 9 57 2" xfId="1470"/>
    <cellStyle name="Обычный 9 57 3" xfId="1471"/>
    <cellStyle name="Обычный 9 58" xfId="1472"/>
    <cellStyle name="Обычный 9 58 2" xfId="1473"/>
    <cellStyle name="Обычный 9 58 2 2" xfId="1474"/>
    <cellStyle name="Обычный 9 58 2 2 2" xfId="1475"/>
    <cellStyle name="Обычный 9 58 2 2 3" xfId="1476"/>
    <cellStyle name="Обычный 9 58 2 2 3 2" xfId="1477"/>
    <cellStyle name="Обычный 9 58 2 2 3 3" xfId="1478"/>
    <cellStyle name="Обычный 9 58 2 2 4" xfId="1479"/>
    <cellStyle name="Обычный 9 58 2 2 5" xfId="1480"/>
    <cellStyle name="Обычный 9 58 2 3" xfId="1481"/>
    <cellStyle name="Обычный 9 58 2 3 2" xfId="1482"/>
    <cellStyle name="Обычный 9 58 2 3 3" xfId="1483"/>
    <cellStyle name="Обычный 9 58 2 3 3 2" xfId="1484"/>
    <cellStyle name="Обычный 9 58 2 3 4" xfId="1485"/>
    <cellStyle name="Обычный 9 58 2 4" xfId="1486"/>
    <cellStyle name="Обычный 9 58 2 5" xfId="1487"/>
    <cellStyle name="Обычный 9 58 2 6" xfId="1488"/>
    <cellStyle name="Обычный 9 58 2 6 2" xfId="1489"/>
    <cellStyle name="Обычный 9 58 2 6 2 2" xfId="14"/>
    <cellStyle name="Обычный 9 58 2 6 2 2 2" xfId="1490"/>
    <cellStyle name="Обычный 9 58 2 6 2 2 3" xfId="1491"/>
    <cellStyle name="Обычный 9 58 2 6 2 3" xfId="1492"/>
    <cellStyle name="Обычный 9 58 2 6 2 3 2" xfId="1493"/>
    <cellStyle name="Обычный 9 58 2 7" xfId="1494"/>
    <cellStyle name="Обычный 9 58 2 7 10" xfId="1495"/>
    <cellStyle name="Обычный 9 58 2 7 10 2" xfId="1496"/>
    <cellStyle name="Обычный 9 58 2 7 10 2 2" xfId="1497"/>
    <cellStyle name="Обычный 9 58 2 7 10 3" xfId="1498"/>
    <cellStyle name="Обычный 9 58 2 7 11" xfId="1499"/>
    <cellStyle name="Обычный 9 58 2 7 11 2" xfId="1500"/>
    <cellStyle name="Обычный 9 58 2 7 11 2 2" xfId="1501"/>
    <cellStyle name="Обычный 9 58 2 7 11 3" xfId="1502"/>
    <cellStyle name="Обычный 9 58 2 7 11 3 2" xfId="1688"/>
    <cellStyle name="Обычный 9 58 2 7 11 3 3" xfId="1715"/>
    <cellStyle name="Обычный 9 58 2 7 12" xfId="1503"/>
    <cellStyle name="Обычный 9 58 2 7 12 2" xfId="1504"/>
    <cellStyle name="Обычный 9 58 2 7 12 3" xfId="1505"/>
    <cellStyle name="Обычный 9 58 2 7 13" xfId="1506"/>
    <cellStyle name="Обычный 9 58 2 7 13 2" xfId="1507"/>
    <cellStyle name="Обычный 9 58 2 7 13 2 2" xfId="1508"/>
    <cellStyle name="Обычный 9 58 2 7 13 3" xfId="1509"/>
    <cellStyle name="Обычный 9 58 2 7 14" xfId="1510"/>
    <cellStyle name="Обычный 9 58 2 7 15" xfId="1511"/>
    <cellStyle name="Обычный 9 58 2 7 16" xfId="1671"/>
    <cellStyle name="Обычный 9 58 2 7 2" xfId="1512"/>
    <cellStyle name="Обычный 9 58 2 7 2 2" xfId="1513"/>
    <cellStyle name="Обычный 9 58 2 7 2 2 2" xfId="1514"/>
    <cellStyle name="Обычный 9 58 2 7 2 2 2 2" xfId="1515"/>
    <cellStyle name="Обычный 9 58 2 7 2 3" xfId="1516"/>
    <cellStyle name="Обычный 9 58 2 7 3" xfId="1517"/>
    <cellStyle name="Обычный 9 58 2 7 3 2" xfId="1518"/>
    <cellStyle name="Обычный 9 58 2 7 3 3" xfId="1519"/>
    <cellStyle name="Обычный 9 58 2 7 3 4" xfId="1520"/>
    <cellStyle name="Обычный 9 58 2 7 4" xfId="1521"/>
    <cellStyle name="Обычный 9 58 2 7 4 2" xfId="1522"/>
    <cellStyle name="Обычный 9 58 2 7 4 3" xfId="1523"/>
    <cellStyle name="Обычный 9 58 2 7 4 3 2" xfId="1524"/>
    <cellStyle name="Обычный 9 58 2 7 4 4" xfId="1525"/>
    <cellStyle name="Обычный 9 58 2 7 5" xfId="1526"/>
    <cellStyle name="Обычный 9 58 2 7 6" xfId="1527"/>
    <cellStyle name="Обычный 9 58 2 7 6 2" xfId="1528"/>
    <cellStyle name="Обычный 9 58 2 7 6 3" xfId="1529"/>
    <cellStyle name="Обычный 9 58 2 7 7" xfId="1530"/>
    <cellStyle name="Обычный 9 58 2 7 8" xfId="1531"/>
    <cellStyle name="Обычный 9 58 2 7 9" xfId="1532"/>
    <cellStyle name="Обычный 9 58 2 7 9 2" xfId="1533"/>
    <cellStyle name="Обычный 9 58 2 8" xfId="1534"/>
    <cellStyle name="Обычный 9 58 2 8 2" xfId="1535"/>
    <cellStyle name="Обычный 9 58 2 8 3" xfId="1536"/>
    <cellStyle name="Обычный 9 59" xfId="1537"/>
    <cellStyle name="Обычный 9 6" xfId="1538"/>
    <cellStyle name="Обычный 9 60" xfId="1539"/>
    <cellStyle name="Обычный 9 61" xfId="1540"/>
    <cellStyle name="Обычный 9 61 2" xfId="1541"/>
    <cellStyle name="Обычный 9 61 2 2" xfId="1542"/>
    <cellStyle name="Обычный 9 61 2 2 2" xfId="1543"/>
    <cellStyle name="Обычный 9 61 2 2 2 2" xfId="1544"/>
    <cellStyle name="Обычный 9 61 2 2 3" xfId="1545"/>
    <cellStyle name="Обычный 9 61 2 2 4" xfId="1546"/>
    <cellStyle name="Обычный 9 61 2 2 5" xfId="1547"/>
    <cellStyle name="Обычный 9 61 2 2 5 2" xfId="1548"/>
    <cellStyle name="Обычный 9 61 2 2 5 3" xfId="1549"/>
    <cellStyle name="Обычный 9 61 2 2 5 4" xfId="1550"/>
    <cellStyle name="Обычный 9 61 2 2 5 5" xfId="1551"/>
    <cellStyle name="Обычный 9 61 2 2 6" xfId="1552"/>
    <cellStyle name="Обычный 9 61 2 2 7" xfId="1553"/>
    <cellStyle name="Обычный 9 61 2 3" xfId="1554"/>
    <cellStyle name="Обычный 9 61 2 3 2" xfId="1555"/>
    <cellStyle name="Обычный 9 61 2 4" xfId="1556"/>
    <cellStyle name="Обычный 9 61 2 5" xfId="1557"/>
    <cellStyle name="Обычный 9 61 2 5 2" xfId="1558"/>
    <cellStyle name="Обычный 9 61 2 5 2 2" xfId="1559"/>
    <cellStyle name="Обычный 9 61 2 5 3" xfId="1560"/>
    <cellStyle name="Обычный 9 61 2 5 4" xfId="1561"/>
    <cellStyle name="Обычный 9 61 2 5 4 2" xfId="1562"/>
    <cellStyle name="Обычный 9 62" xfId="1563"/>
    <cellStyle name="Обычный 9 63" xfId="1564"/>
    <cellStyle name="Обычный 9 64" xfId="1565"/>
    <cellStyle name="Обычный 9 65" xfId="1566"/>
    <cellStyle name="Обычный 9 66" xfId="1567"/>
    <cellStyle name="Обычный 9 67" xfId="1568"/>
    <cellStyle name="Обычный 9 68" xfId="1569"/>
    <cellStyle name="Обычный 9 69" xfId="1570"/>
    <cellStyle name="Обычный 9 7" xfId="1571"/>
    <cellStyle name="Обычный 9 70" xfId="1572"/>
    <cellStyle name="Обычный 9 71" xfId="1573"/>
    <cellStyle name="Обычный 9 72" xfId="1574"/>
    <cellStyle name="Обычный 9 72 2" xfId="1575"/>
    <cellStyle name="Обычный 9 72 2 2" xfId="1576"/>
    <cellStyle name="Обычный 9 72 2 3" xfId="1577"/>
    <cellStyle name="Обычный 9 73" xfId="1578"/>
    <cellStyle name="Обычный 9 73 2" xfId="1579"/>
    <cellStyle name="Обычный 9 73 2 2" xfId="1580"/>
    <cellStyle name="Обычный 9 74" xfId="1581"/>
    <cellStyle name="Обычный 9 75" xfId="1582"/>
    <cellStyle name="Обычный 9 76" xfId="1583"/>
    <cellStyle name="Обычный 9 77" xfId="1584"/>
    <cellStyle name="Обычный 9 78" xfId="1585"/>
    <cellStyle name="Обычный 9 79" xfId="1586"/>
    <cellStyle name="Обычный 9 79 2" xfId="1587"/>
    <cellStyle name="Обычный 9 8" xfId="1588"/>
    <cellStyle name="Обычный 9 8 2" xfId="1589"/>
    <cellStyle name="Обычный 9 8 2 2" xfId="1590"/>
    <cellStyle name="Обычный 9 8 2 3" xfId="1591"/>
    <cellStyle name="Обычный 9 8 2 4" xfId="1592"/>
    <cellStyle name="Обычный 9 8 3" xfId="1593"/>
    <cellStyle name="Обычный 9 80" xfId="1594"/>
    <cellStyle name="Обычный 9 81" xfId="1595"/>
    <cellStyle name="Обычный 9 82" xfId="1596"/>
    <cellStyle name="Обычный 9 82 2" xfId="1597"/>
    <cellStyle name="Обычный 9 82 3" xfId="1598"/>
    <cellStyle name="Обычный 9 82 3 2" xfId="1599"/>
    <cellStyle name="Обычный 9 82 3 3" xfId="1600"/>
    <cellStyle name="Обычный 9 82 4" xfId="1601"/>
    <cellStyle name="Обычный 9 82 4 2" xfId="1602"/>
    <cellStyle name="Обычный 9 82 4 3" xfId="1603"/>
    <cellStyle name="Обычный 9 82 4 3 2" xfId="18"/>
    <cellStyle name="Обычный 9 82 4 3 2 2" xfId="1604"/>
    <cellStyle name="Обычный 9 82 4 3 3" xfId="1605"/>
    <cellStyle name="Обычный 9 82 4 3 3 2" xfId="1606"/>
    <cellStyle name="Обычный 9 82 5" xfId="1607"/>
    <cellStyle name="Обычный 9 82 6" xfId="1608"/>
    <cellStyle name="Обычный 9 82 7" xfId="1609"/>
    <cellStyle name="Обычный 9 82 8" xfId="1610"/>
    <cellStyle name="Обычный 9 82 8 10" xfId="1611"/>
    <cellStyle name="Обычный 9 82 8 10 2" xfId="1612"/>
    <cellStyle name="Обычный 9 82 8 10 2 2" xfId="1613"/>
    <cellStyle name="Обычный 9 82 8 11" xfId="1614"/>
    <cellStyle name="Обычный 9 82 8 11 2" xfId="1615"/>
    <cellStyle name="Обычный 9 82 8 12" xfId="1616"/>
    <cellStyle name="Обычный 9 82 8 12 2" xfId="1617"/>
    <cellStyle name="Обычный 9 82 8 13" xfId="1618"/>
    <cellStyle name="Обычный 9 82 8 13 2" xfId="1619"/>
    <cellStyle name="Обычный 9 82 8 2" xfId="1620"/>
    <cellStyle name="Обычный 9 82 8 2 2" xfId="1621"/>
    <cellStyle name="Обычный 9 82 8 2 2 2" xfId="1622"/>
    <cellStyle name="Обычный 9 82 8 2 2 2 2" xfId="1670"/>
    <cellStyle name="Обычный 9 82 8 2 2 2 2 2" xfId="1698"/>
    <cellStyle name="Обычный 9 82 8 2 2 2 3" xfId="1707"/>
    <cellStyle name="Обычный 9 82 8 2 2 3" xfId="1623"/>
    <cellStyle name="Обычный 9 82 8 2 2 4" xfId="1624"/>
    <cellStyle name="Обычный 9 82 8 2 2 5" xfId="1625"/>
    <cellStyle name="Обычный 9 82 8 2 2 6" xfId="1626"/>
    <cellStyle name="Обычный 9 82 8 2 3" xfId="1627"/>
    <cellStyle name="Обычный 9 82 8 2 3 2" xfId="1628"/>
    <cellStyle name="Обычный 9 82 8 2 3 2 2" xfId="1629"/>
    <cellStyle name="Обычный 9 82 8 2 3 3" xfId="1630"/>
    <cellStyle name="Обычный 9 82 8 2 3 3 2" xfId="1631"/>
    <cellStyle name="Обычный 9 82 8 2 3 4" xfId="1632"/>
    <cellStyle name="Обычный 9 82 8 2 3 4 2" xfId="1633"/>
    <cellStyle name="Обычный 9 82 8 2 3 5" xfId="1634"/>
    <cellStyle name="Обычный 9 82 8 2 3 6" xfId="1635"/>
    <cellStyle name="Обычный 9 82 8 2 4" xfId="1636"/>
    <cellStyle name="Обычный 9 82 8 2 5" xfId="1637"/>
    <cellStyle name="Обычный 9 82 8 2 5 2" xfId="1638"/>
    <cellStyle name="Обычный 9 82 8 3" xfId="1639"/>
    <cellStyle name="Обычный 9 82 8 4" xfId="1640"/>
    <cellStyle name="Обычный 9 82 8 4 2" xfId="1641"/>
    <cellStyle name="Обычный 9 82 8 4 2 2" xfId="1642"/>
    <cellStyle name="Обычный 9 82 8 4 3" xfId="1643"/>
    <cellStyle name="Обычный 9 82 8 4 3 2" xfId="1644"/>
    <cellStyle name="Обычный 9 82 8 4 4" xfId="1645"/>
    <cellStyle name="Обычный 9 82 8 4 4 2" xfId="1646"/>
    <cellStyle name="Обычный 9 82 8 4 4 3" xfId="1647"/>
    <cellStyle name="Обычный 9 82 8 5" xfId="1648"/>
    <cellStyle name="Обычный 9 82 8 6" xfId="1649"/>
    <cellStyle name="Обычный 9 82 8 6 2" xfId="1650"/>
    <cellStyle name="Обычный 9 82 8 7" xfId="1651"/>
    <cellStyle name="Обычный 9 82 8 8" xfId="1652"/>
    <cellStyle name="Обычный 9 82 8 9" xfId="1653"/>
    <cellStyle name="Обычный 9 82 8 9 2" xfId="1684"/>
    <cellStyle name="Обычный 9 82 8 9 2 2" xfId="1710"/>
    <cellStyle name="Обычный 9 82 8 9 2 2 2" xfId="1723"/>
    <cellStyle name="Обычный 9 9" xfId="16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view="pageBreakPreview" topLeftCell="A16" zoomScale="70" zoomScaleNormal="80" zoomScaleSheetLayoutView="70" workbookViewId="0">
      <selection activeCell="O79" sqref="O79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2.75" customHeight="1">
      <c r="A3" s="2"/>
      <c r="B3" s="1256"/>
      <c r="C3" s="1256"/>
      <c r="D3" s="1256"/>
      <c r="E3" s="1256"/>
      <c r="F3" s="1256"/>
      <c r="G3" s="1256"/>
      <c r="H3" s="1"/>
      <c r="I3" s="1"/>
    </row>
    <row r="4" spans="1:9" ht="30" customHeight="1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40.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7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4.25" customHeight="1">
      <c r="A9" s="6"/>
      <c r="B9" s="11"/>
      <c r="C9" s="14"/>
      <c r="D9" s="9"/>
      <c r="E9" s="10"/>
      <c r="F9" s="3"/>
      <c r="G9" s="15"/>
      <c r="H9" s="1"/>
      <c r="I9" s="1"/>
    </row>
    <row r="10" spans="1:9" ht="13.5" customHeight="1">
      <c r="A10" s="16"/>
      <c r="B10" s="17"/>
      <c r="C10" s="13"/>
      <c r="D10" s="9"/>
      <c r="E10" s="10"/>
      <c r="F10" s="3"/>
      <c r="G10" s="15"/>
      <c r="H10" s="1"/>
      <c r="I10" s="1"/>
    </row>
    <row r="11" spans="1:9" ht="18" customHeight="1">
      <c r="A11" s="2"/>
      <c r="B11" s="18"/>
      <c r="C11" s="19" t="s">
        <v>64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51</v>
      </c>
      <c r="D14" s="7"/>
      <c r="E14" s="32"/>
      <c r="F14" s="36"/>
      <c r="G14" s="35"/>
      <c r="H14" s="33"/>
      <c r="I14" s="34"/>
    </row>
    <row r="15" spans="1:9" s="18" customFormat="1" ht="15.75">
      <c r="A15" s="28"/>
      <c r="B15" s="29">
        <v>205</v>
      </c>
      <c r="C15" s="30" t="s">
        <v>62</v>
      </c>
      <c r="D15" s="8"/>
      <c r="E15" s="9"/>
      <c r="F15" s="31"/>
      <c r="G15" s="32"/>
      <c r="H15" s="33"/>
      <c r="I15" s="34"/>
    </row>
    <row r="16" spans="1:9" s="18" customFormat="1">
      <c r="A16" s="28">
        <f t="shared" ref="A16:A21" si="0">E16*F16</f>
        <v>4.1580500000000002</v>
      </c>
      <c r="B16" s="7">
        <v>5</v>
      </c>
      <c r="C16" s="8" t="s">
        <v>34</v>
      </c>
      <c r="D16" s="7">
        <v>13</v>
      </c>
      <c r="E16" s="32">
        <f t="shared" ref="E16:E21" si="1">D16*B16/1000</f>
        <v>6.5000000000000002E-2</v>
      </c>
      <c r="F16" s="28">
        <v>63.97</v>
      </c>
      <c r="G16" s="35">
        <f>E16+E60</f>
        <v>0.33500000000000002</v>
      </c>
      <c r="H16" s="33">
        <f t="shared" ref="H16" si="2">D16*B16/1000</f>
        <v>6.5000000000000002E-2</v>
      </c>
      <c r="I16" s="34">
        <f>G16*F16</f>
        <v>21.429950000000002</v>
      </c>
    </row>
    <row r="17" spans="1:15" s="18" customFormat="1">
      <c r="A17" s="28">
        <f t="shared" si="0"/>
        <v>2.0350000000000001</v>
      </c>
      <c r="B17" s="7">
        <v>5</v>
      </c>
      <c r="C17" s="8" t="s">
        <v>63</v>
      </c>
      <c r="D17" s="7">
        <v>11</v>
      </c>
      <c r="E17" s="32">
        <f t="shared" si="1"/>
        <v>5.5E-2</v>
      </c>
      <c r="F17" s="28">
        <v>37</v>
      </c>
      <c r="G17" s="35">
        <f>E17</f>
        <v>5.5E-2</v>
      </c>
      <c r="H17" s="33">
        <f t="shared" ref="H17:H23" si="3">D17*B17/1000</f>
        <v>5.5E-2</v>
      </c>
      <c r="I17" s="34">
        <f>G17*F17</f>
        <v>2.0350000000000001</v>
      </c>
    </row>
    <row r="18" spans="1:15" s="18" customFormat="1">
      <c r="A18" s="28">
        <f t="shared" si="0"/>
        <v>14.879</v>
      </c>
      <c r="B18" s="7">
        <v>5</v>
      </c>
      <c r="C18" s="8" t="s">
        <v>13</v>
      </c>
      <c r="D18" s="7">
        <v>5</v>
      </c>
      <c r="E18" s="32">
        <f t="shared" si="1"/>
        <v>2.5000000000000001E-2</v>
      </c>
      <c r="F18" s="28">
        <v>595.16</v>
      </c>
      <c r="G18" s="35">
        <f>E18+E61</f>
        <v>6.0000000000000005E-2</v>
      </c>
      <c r="H18" s="33">
        <f t="shared" si="3"/>
        <v>2.5000000000000001E-2</v>
      </c>
      <c r="I18" s="34">
        <f t="shared" ref="I18:I75" si="4">G18*F18</f>
        <v>35.709600000000002</v>
      </c>
    </row>
    <row r="19" spans="1:15" s="18" customFormat="1">
      <c r="A19" s="28">
        <f t="shared" si="0"/>
        <v>47.84</v>
      </c>
      <c r="B19" s="7">
        <v>5</v>
      </c>
      <c r="C19" s="8" t="s">
        <v>35</v>
      </c>
      <c r="D19" s="7">
        <v>23</v>
      </c>
      <c r="E19" s="32">
        <f t="shared" si="1"/>
        <v>0.115</v>
      </c>
      <c r="F19" s="28">
        <v>416</v>
      </c>
      <c r="G19" s="35">
        <f t="shared" ref="G19" si="5">E19</f>
        <v>0.115</v>
      </c>
      <c r="H19" s="33">
        <f t="shared" si="3"/>
        <v>0.115</v>
      </c>
      <c r="I19" s="34">
        <f t="shared" si="4"/>
        <v>47.84</v>
      </c>
    </row>
    <row r="20" spans="1:15" s="18" customFormat="1">
      <c r="A20" s="28">
        <f t="shared" si="0"/>
        <v>1.8315000000000001</v>
      </c>
      <c r="B20" s="7">
        <v>5</v>
      </c>
      <c r="C20" s="8" t="s">
        <v>14</v>
      </c>
      <c r="D20" s="7">
        <v>5</v>
      </c>
      <c r="E20" s="32">
        <f t="shared" si="1"/>
        <v>2.5000000000000001E-2</v>
      </c>
      <c r="F20" s="28">
        <v>73.260000000000005</v>
      </c>
      <c r="G20" s="35">
        <f>E20+E27</f>
        <v>7.5000000000000011E-2</v>
      </c>
      <c r="H20" s="33">
        <f t="shared" si="3"/>
        <v>2.5000000000000001E-2</v>
      </c>
      <c r="I20" s="34">
        <f t="shared" si="4"/>
        <v>5.4945000000000013</v>
      </c>
    </row>
    <row r="21" spans="1:15" s="18" customFormat="1">
      <c r="A21" s="28">
        <f t="shared" si="0"/>
        <v>0.08</v>
      </c>
      <c r="B21" s="7">
        <v>5</v>
      </c>
      <c r="C21" s="8" t="s">
        <v>15</v>
      </c>
      <c r="D21" s="7">
        <v>1</v>
      </c>
      <c r="E21" s="32">
        <f t="shared" si="1"/>
        <v>5.0000000000000001E-3</v>
      </c>
      <c r="F21" s="28">
        <v>16</v>
      </c>
      <c r="G21" s="35">
        <f>E21+E45+E54+E62</f>
        <v>0.02</v>
      </c>
      <c r="H21" s="33">
        <f t="shared" si="3"/>
        <v>5.0000000000000001E-3</v>
      </c>
      <c r="I21" s="34">
        <f t="shared" si="4"/>
        <v>0.32</v>
      </c>
    </row>
    <row r="22" spans="1:15" s="18" customFormat="1">
      <c r="A22" s="28">
        <f>SUM(A16:A21)</f>
        <v>70.823550000000012</v>
      </c>
      <c r="B22" s="7"/>
      <c r="C22" s="8" t="s">
        <v>16</v>
      </c>
      <c r="D22" s="7"/>
      <c r="E22" s="32"/>
      <c r="F22" s="28"/>
      <c r="G22" s="35"/>
      <c r="H22" s="33">
        <f t="shared" si="3"/>
        <v>0</v>
      </c>
      <c r="I22" s="34">
        <f t="shared" si="4"/>
        <v>0</v>
      </c>
    </row>
    <row r="23" spans="1:15" s="18" customFormat="1" ht="15.75">
      <c r="A23" s="36">
        <f>A22/B21</f>
        <v>14.164710000000003</v>
      </c>
      <c r="B23" s="8"/>
      <c r="C23" s="8" t="s">
        <v>17</v>
      </c>
      <c r="D23" s="7"/>
      <c r="E23" s="32"/>
      <c r="F23" s="36">
        <f>A23</f>
        <v>14.164710000000003</v>
      </c>
      <c r="G23" s="35"/>
      <c r="H23" s="33">
        <f t="shared" si="3"/>
        <v>0</v>
      </c>
      <c r="I23" s="34">
        <f t="shared" si="4"/>
        <v>0</v>
      </c>
    </row>
    <row r="24" spans="1:15" s="18" customFormat="1" ht="15.75">
      <c r="A24" s="36"/>
      <c r="B24" s="8"/>
      <c r="C24" s="8"/>
      <c r="D24" s="7"/>
      <c r="E24" s="32"/>
      <c r="F24" s="36"/>
      <c r="G24" s="35"/>
      <c r="H24" s="33"/>
      <c r="I24" s="34">
        <f t="shared" si="4"/>
        <v>0</v>
      </c>
    </row>
    <row r="25" spans="1:15" s="18" customFormat="1" ht="15.75">
      <c r="A25" s="38"/>
      <c r="B25" s="29">
        <v>200</v>
      </c>
      <c r="C25" s="39" t="s">
        <v>24</v>
      </c>
      <c r="D25" s="8"/>
      <c r="E25" s="9"/>
      <c r="F25" s="31"/>
      <c r="G25" s="32"/>
      <c r="H25" s="33"/>
      <c r="I25" s="34">
        <f t="shared" si="4"/>
        <v>0</v>
      </c>
      <c r="O25" s="18" t="s">
        <v>18</v>
      </c>
    </row>
    <row r="26" spans="1:15" s="18" customFormat="1">
      <c r="A26" s="28">
        <f>E26*F26</f>
        <v>2.375</v>
      </c>
      <c r="B26" s="7">
        <v>5</v>
      </c>
      <c r="C26" s="40" t="s">
        <v>25</v>
      </c>
      <c r="D26" s="7">
        <v>1</v>
      </c>
      <c r="E26" s="32">
        <f>D26*B26/1000</f>
        <v>5.0000000000000001E-3</v>
      </c>
      <c r="F26" s="28">
        <v>475</v>
      </c>
      <c r="G26" s="35">
        <f>E26</f>
        <v>5.0000000000000001E-3</v>
      </c>
      <c r="H26" s="33">
        <f>D26*B26/1000</f>
        <v>5.0000000000000001E-3</v>
      </c>
      <c r="I26" s="34">
        <f t="shared" si="4"/>
        <v>2.375</v>
      </c>
    </row>
    <row r="27" spans="1:15" s="18" customFormat="1">
      <c r="A27" s="28">
        <f>E27*F27</f>
        <v>3.6630000000000003</v>
      </c>
      <c r="B27" s="7">
        <v>5</v>
      </c>
      <c r="C27" s="40" t="s">
        <v>14</v>
      </c>
      <c r="D27" s="7">
        <v>10</v>
      </c>
      <c r="E27" s="32">
        <f>D27*B27/1000</f>
        <v>0.05</v>
      </c>
      <c r="F27" s="28">
        <v>73.260000000000005</v>
      </c>
      <c r="G27" s="35"/>
      <c r="H27" s="33">
        <f>D27*B27/1000</f>
        <v>0.05</v>
      </c>
      <c r="I27" s="34">
        <f t="shared" si="4"/>
        <v>0</v>
      </c>
    </row>
    <row r="28" spans="1:15" s="18" customFormat="1">
      <c r="A28" s="28">
        <f>SUM(A26:A27)</f>
        <v>6.0380000000000003</v>
      </c>
      <c r="B28" s="8"/>
      <c r="C28" s="8" t="s">
        <v>16</v>
      </c>
      <c r="D28" s="7"/>
      <c r="E28" s="32"/>
      <c r="F28" s="28"/>
      <c r="G28" s="9"/>
      <c r="H28" s="33">
        <f>D28*B28/1000</f>
        <v>0</v>
      </c>
      <c r="I28" s="34">
        <f t="shared" si="4"/>
        <v>0</v>
      </c>
    </row>
    <row r="29" spans="1:15" s="18" customFormat="1" ht="15.75">
      <c r="A29" s="36">
        <f>A28/B27</f>
        <v>1.2076</v>
      </c>
      <c r="B29" s="30"/>
      <c r="C29" s="8" t="s">
        <v>17</v>
      </c>
      <c r="D29" s="7"/>
      <c r="E29" s="32"/>
      <c r="F29" s="36">
        <f>A29</f>
        <v>1.2076</v>
      </c>
      <c r="G29" s="9"/>
      <c r="H29" s="33">
        <f>D29*B29/1000</f>
        <v>0</v>
      </c>
      <c r="I29" s="34">
        <f t="shared" si="4"/>
        <v>0</v>
      </c>
    </row>
    <row r="30" spans="1:15" s="18" customFormat="1" ht="15.75">
      <c r="A30" s="36"/>
      <c r="B30" s="30"/>
      <c r="C30" s="8"/>
      <c r="D30" s="7"/>
      <c r="E30" s="32"/>
      <c r="F30" s="36"/>
      <c r="G30" s="9"/>
      <c r="H30" s="33"/>
      <c r="I30" s="34">
        <f t="shared" si="4"/>
        <v>0</v>
      </c>
    </row>
    <row r="31" spans="1:15" s="18" customFormat="1" ht="15.75">
      <c r="A31" s="36"/>
      <c r="B31" s="30"/>
      <c r="C31" s="8"/>
      <c r="D31" s="7"/>
      <c r="E31" s="32"/>
      <c r="F31" s="36"/>
      <c r="G31" s="9"/>
      <c r="H31" s="33"/>
      <c r="I31" s="34"/>
    </row>
    <row r="32" spans="1:15" s="18" customFormat="1" ht="15.75">
      <c r="A32" s="38"/>
      <c r="B32" s="29">
        <v>30</v>
      </c>
      <c r="C32" s="39" t="s">
        <v>19</v>
      </c>
      <c r="D32" s="8"/>
      <c r="E32" s="9"/>
      <c r="F32" s="31"/>
      <c r="G32" s="9"/>
      <c r="H32" s="33"/>
      <c r="I32" s="34">
        <f t="shared" si="4"/>
        <v>0</v>
      </c>
    </row>
    <row r="33" spans="1:9" s="18" customFormat="1">
      <c r="A33" s="28">
        <f>E33*F33</f>
        <v>11.315</v>
      </c>
      <c r="B33" s="7">
        <v>5</v>
      </c>
      <c r="C33" s="40" t="s">
        <v>20</v>
      </c>
      <c r="D33" s="7">
        <v>31</v>
      </c>
      <c r="E33" s="32">
        <f>D33*B33/1000</f>
        <v>0.155</v>
      </c>
      <c r="F33" s="28">
        <v>73</v>
      </c>
      <c r="G33" s="35">
        <f>E33</f>
        <v>0.155</v>
      </c>
      <c r="H33" s="33">
        <f>D33*B33/1000</f>
        <v>0.155</v>
      </c>
      <c r="I33" s="34">
        <f t="shared" si="4"/>
        <v>11.315</v>
      </c>
    </row>
    <row r="34" spans="1:9" s="18" customFormat="1">
      <c r="A34" s="28">
        <f>SUM(A33)</f>
        <v>11.315</v>
      </c>
      <c r="B34" s="8"/>
      <c r="C34" s="8" t="s">
        <v>16</v>
      </c>
      <c r="D34" s="7"/>
      <c r="E34" s="32"/>
      <c r="F34" s="28"/>
      <c r="G34" s="9"/>
      <c r="H34" s="33">
        <f>D34*B34/1000</f>
        <v>0</v>
      </c>
      <c r="I34" s="34">
        <f t="shared" si="4"/>
        <v>0</v>
      </c>
    </row>
    <row r="35" spans="1:9" s="18" customFormat="1" ht="15.75">
      <c r="A35" s="36">
        <f>A34/B33</f>
        <v>2.2629999999999999</v>
      </c>
      <c r="B35" s="30"/>
      <c r="C35" s="8" t="s">
        <v>17</v>
      </c>
      <c r="D35" s="7"/>
      <c r="E35" s="32"/>
      <c r="F35" s="36">
        <f>A35</f>
        <v>2.2629999999999999</v>
      </c>
      <c r="G35" s="9"/>
      <c r="H35" s="33">
        <f>D35*B35/1000</f>
        <v>0</v>
      </c>
      <c r="I35" s="34">
        <f t="shared" si="4"/>
        <v>0</v>
      </c>
    </row>
    <row r="36" spans="1:9" s="18" customFormat="1" ht="15.75">
      <c r="A36" s="36"/>
      <c r="B36" s="30"/>
      <c r="C36" s="30" t="s">
        <v>36</v>
      </c>
      <c r="D36" s="7"/>
      <c r="E36" s="32"/>
      <c r="F36" s="36"/>
      <c r="G36" s="9"/>
      <c r="H36" s="33"/>
      <c r="I36" s="34">
        <f t="shared" si="4"/>
        <v>0</v>
      </c>
    </row>
    <row r="37" spans="1:9" s="18" customFormat="1" ht="15.75">
      <c r="A37" s="36"/>
      <c r="B37" s="8"/>
      <c r="C37" s="30"/>
      <c r="D37" s="7"/>
      <c r="E37" s="32"/>
      <c r="F37" s="36"/>
      <c r="G37" s="35"/>
      <c r="H37" s="33"/>
      <c r="I37" s="34">
        <f t="shared" si="4"/>
        <v>0</v>
      </c>
    </row>
    <row r="38" spans="1:9" s="18" customFormat="1" ht="15.75">
      <c r="A38" s="28"/>
      <c r="B38" s="29" t="s">
        <v>39</v>
      </c>
      <c r="C38" s="30" t="s">
        <v>45</v>
      </c>
      <c r="D38" s="8"/>
      <c r="E38" s="9"/>
      <c r="F38" s="31"/>
      <c r="G38" s="32"/>
      <c r="H38" s="33"/>
      <c r="I38" s="34">
        <f t="shared" si="4"/>
        <v>0</v>
      </c>
    </row>
    <row r="39" spans="1:9" s="18" customFormat="1">
      <c r="A39" s="28">
        <f>E39*F39</f>
        <v>36.479999999999997</v>
      </c>
      <c r="B39" s="7">
        <v>5</v>
      </c>
      <c r="C39" s="8" t="s">
        <v>48</v>
      </c>
      <c r="D39" s="7">
        <v>48</v>
      </c>
      <c r="E39" s="32">
        <f>D39*B39/1000</f>
        <v>0.24</v>
      </c>
      <c r="F39" s="28">
        <v>152</v>
      </c>
      <c r="G39" s="35">
        <f>E39</f>
        <v>0.24</v>
      </c>
      <c r="H39" s="33">
        <f>D39*B39/1000</f>
        <v>0.24</v>
      </c>
      <c r="I39" s="34">
        <f t="shared" si="4"/>
        <v>36.479999999999997</v>
      </c>
    </row>
    <row r="40" spans="1:9" s="18" customFormat="1">
      <c r="A40" s="28">
        <f t="shared" ref="A40:A45" si="6">E40*F40</f>
        <v>4.6399999999999997</v>
      </c>
      <c r="B40" s="7">
        <v>5</v>
      </c>
      <c r="C40" s="8" t="s">
        <v>42</v>
      </c>
      <c r="D40" s="7">
        <v>16</v>
      </c>
      <c r="E40" s="32">
        <f>D40*B40/1000</f>
        <v>0.08</v>
      </c>
      <c r="F40" s="28">
        <v>58</v>
      </c>
      <c r="G40" s="35">
        <f>E40</f>
        <v>0.08</v>
      </c>
      <c r="H40" s="33">
        <f t="shared" ref="H40:H47" si="7">D40*B40/1000</f>
        <v>0.08</v>
      </c>
      <c r="I40" s="34">
        <f t="shared" si="4"/>
        <v>4.6399999999999997</v>
      </c>
    </row>
    <row r="41" spans="1:9" s="18" customFormat="1">
      <c r="A41" s="28">
        <f t="shared" si="6"/>
        <v>1.9000000000000001</v>
      </c>
      <c r="B41" s="7">
        <v>5</v>
      </c>
      <c r="C41" s="8" t="s">
        <v>27</v>
      </c>
      <c r="D41" s="7">
        <v>10</v>
      </c>
      <c r="E41" s="32">
        <f t="shared" ref="E41:E45" si="8">D41*B41/1000</f>
        <v>0.05</v>
      </c>
      <c r="F41" s="28">
        <v>38</v>
      </c>
      <c r="G41" s="35">
        <f>E41+E51</f>
        <v>8.5000000000000006E-2</v>
      </c>
      <c r="H41" s="33">
        <f t="shared" si="7"/>
        <v>0.05</v>
      </c>
      <c r="I41" s="34">
        <f t="shared" si="4"/>
        <v>3.2300000000000004</v>
      </c>
    </row>
    <row r="42" spans="1:9" s="18" customFormat="1">
      <c r="A42" s="28">
        <f t="shared" si="6"/>
        <v>2.4369999999999998</v>
      </c>
      <c r="B42" s="7">
        <v>5</v>
      </c>
      <c r="C42" s="8" t="s">
        <v>28</v>
      </c>
      <c r="D42" s="7">
        <v>4</v>
      </c>
      <c r="E42" s="32">
        <f t="shared" si="8"/>
        <v>0.02</v>
      </c>
      <c r="F42" s="28">
        <v>121.85</v>
      </c>
      <c r="G42" s="35">
        <f>E42+E52</f>
        <v>3.5000000000000003E-2</v>
      </c>
      <c r="H42" s="33">
        <f t="shared" si="7"/>
        <v>0.02</v>
      </c>
      <c r="I42" s="34">
        <f t="shared" si="4"/>
        <v>4.2647500000000003</v>
      </c>
    </row>
    <row r="43" spans="1:9" s="18" customFormat="1">
      <c r="A43" s="28">
        <f>E43*F43</f>
        <v>1.3490000000000002</v>
      </c>
      <c r="B43" s="7">
        <v>5</v>
      </c>
      <c r="C43" s="8" t="s">
        <v>29</v>
      </c>
      <c r="D43" s="7">
        <v>10</v>
      </c>
      <c r="E43" s="32">
        <f t="shared" si="8"/>
        <v>0.05</v>
      </c>
      <c r="F43" s="28">
        <v>26.98</v>
      </c>
      <c r="G43" s="35">
        <f t="shared" ref="G43" si="9">E43</f>
        <v>0.05</v>
      </c>
      <c r="H43" s="33">
        <f>D43*B43/1000</f>
        <v>0.05</v>
      </c>
      <c r="I43" s="34">
        <f t="shared" si="4"/>
        <v>1.3490000000000002</v>
      </c>
    </row>
    <row r="44" spans="1:9" s="18" customFormat="1">
      <c r="A44" s="28">
        <f>E44*F44</f>
        <v>1.1520000000000001</v>
      </c>
      <c r="B44" s="7">
        <v>5</v>
      </c>
      <c r="C44" s="8" t="s">
        <v>30</v>
      </c>
      <c r="D44" s="7">
        <v>2</v>
      </c>
      <c r="E44" s="32">
        <f t="shared" si="8"/>
        <v>0.01</v>
      </c>
      <c r="F44" s="28">
        <v>115.2</v>
      </c>
      <c r="G44" s="35">
        <f>E44+E55</f>
        <v>3.5000000000000003E-2</v>
      </c>
      <c r="H44" s="33">
        <f>D44*B44/1000</f>
        <v>0.01</v>
      </c>
      <c r="I44" s="34">
        <f t="shared" si="4"/>
        <v>4.0320000000000009</v>
      </c>
    </row>
    <row r="45" spans="1:9" s="18" customFormat="1">
      <c r="A45" s="28">
        <f t="shared" si="6"/>
        <v>0.08</v>
      </c>
      <c r="B45" s="7">
        <v>5</v>
      </c>
      <c r="C45" s="8" t="s">
        <v>15</v>
      </c>
      <c r="D45" s="7">
        <v>1</v>
      </c>
      <c r="E45" s="32">
        <f t="shared" si="8"/>
        <v>5.0000000000000001E-3</v>
      </c>
      <c r="F45" s="28">
        <v>16</v>
      </c>
      <c r="G45" s="35"/>
      <c r="H45" s="33">
        <f t="shared" si="7"/>
        <v>5.0000000000000001E-3</v>
      </c>
      <c r="I45" s="34">
        <f t="shared" si="4"/>
        <v>0</v>
      </c>
    </row>
    <row r="46" spans="1:9" s="18" customFormat="1">
      <c r="A46" s="28">
        <f>SUM(A39:A45)</f>
        <v>48.037999999999997</v>
      </c>
      <c r="B46" s="7"/>
      <c r="C46" s="8" t="s">
        <v>16</v>
      </c>
      <c r="D46" s="7"/>
      <c r="E46" s="32"/>
      <c r="F46" s="28"/>
      <c r="G46" s="35"/>
      <c r="H46" s="33">
        <f t="shared" si="7"/>
        <v>0</v>
      </c>
      <c r="I46" s="34">
        <f t="shared" si="4"/>
        <v>0</v>
      </c>
    </row>
    <row r="47" spans="1:9" s="18" customFormat="1" ht="15.75">
      <c r="A47" s="36">
        <f>A46/B45</f>
        <v>9.6075999999999997</v>
      </c>
      <c r="B47" s="8"/>
      <c r="C47" s="8" t="s">
        <v>17</v>
      </c>
      <c r="D47" s="7"/>
      <c r="E47" s="32"/>
      <c r="F47" s="36">
        <f>A47</f>
        <v>9.6075999999999997</v>
      </c>
      <c r="G47" s="35"/>
      <c r="H47" s="33">
        <f t="shared" si="7"/>
        <v>0</v>
      </c>
      <c r="I47" s="34">
        <f t="shared" si="4"/>
        <v>0</v>
      </c>
    </row>
    <row r="48" spans="1:9" s="18" customFormat="1" ht="15.75">
      <c r="A48" s="36"/>
      <c r="B48" s="8"/>
      <c r="C48" s="37"/>
      <c r="D48" s="11"/>
      <c r="E48" s="32"/>
      <c r="F48" s="36"/>
      <c r="G48" s="32"/>
      <c r="H48" s="33"/>
      <c r="I48" s="34">
        <f t="shared" si="4"/>
        <v>0</v>
      </c>
    </row>
    <row r="49" spans="1:9" s="18" customFormat="1" ht="15.75">
      <c r="A49" s="28"/>
      <c r="B49" s="29" t="s">
        <v>43</v>
      </c>
      <c r="C49" s="1252" t="s">
        <v>41</v>
      </c>
      <c r="D49" s="1253"/>
      <c r="E49" s="32"/>
      <c r="F49" s="7"/>
      <c r="G49" s="32"/>
      <c r="H49" s="33"/>
      <c r="I49" s="34">
        <f t="shared" ref="I49:I57" si="10">G49*F49</f>
        <v>0</v>
      </c>
    </row>
    <row r="50" spans="1:9" s="18" customFormat="1">
      <c r="A50" s="28">
        <f t="shared" ref="A50:A55" si="11">E50*F50</f>
        <v>241.70250000000001</v>
      </c>
      <c r="B50" s="7">
        <v>5</v>
      </c>
      <c r="C50" s="8" t="s">
        <v>26</v>
      </c>
      <c r="D50" s="7">
        <v>134</v>
      </c>
      <c r="E50" s="32">
        <f>B50*D50/1000</f>
        <v>0.67</v>
      </c>
      <c r="F50" s="28">
        <v>360.75</v>
      </c>
      <c r="G50" s="32">
        <f>E50</f>
        <v>0.67</v>
      </c>
      <c r="H50" s="33">
        <f t="shared" ref="H50:H57" si="12">D50*B50/1000</f>
        <v>0.67</v>
      </c>
      <c r="I50" s="34">
        <f t="shared" si="10"/>
        <v>241.70250000000001</v>
      </c>
    </row>
    <row r="51" spans="1:9" s="18" customFormat="1">
      <c r="A51" s="28">
        <f t="shared" si="11"/>
        <v>1.33</v>
      </c>
      <c r="B51" s="7">
        <v>5</v>
      </c>
      <c r="C51" s="8" t="s">
        <v>27</v>
      </c>
      <c r="D51" s="7">
        <v>7</v>
      </c>
      <c r="E51" s="32">
        <f>D51*B51/1000</f>
        <v>3.5000000000000003E-2</v>
      </c>
      <c r="F51" s="28">
        <v>38</v>
      </c>
      <c r="G51" s="32"/>
      <c r="H51" s="33">
        <f t="shared" si="12"/>
        <v>3.5000000000000003E-2</v>
      </c>
      <c r="I51" s="34">
        <f t="shared" si="10"/>
        <v>0</v>
      </c>
    </row>
    <row r="52" spans="1:9" s="18" customFormat="1">
      <c r="A52" s="28">
        <f t="shared" si="11"/>
        <v>1.8277499999999998</v>
      </c>
      <c r="B52" s="7">
        <v>5</v>
      </c>
      <c r="C52" s="40" t="s">
        <v>28</v>
      </c>
      <c r="D52" s="7">
        <v>3</v>
      </c>
      <c r="E52" s="32">
        <f>D52*B52/1000</f>
        <v>1.4999999999999999E-2</v>
      </c>
      <c r="F52" s="28">
        <v>121.85</v>
      </c>
      <c r="G52" s="32"/>
      <c r="H52" s="33">
        <f t="shared" si="12"/>
        <v>1.4999999999999999E-2</v>
      </c>
      <c r="I52" s="34">
        <f t="shared" si="10"/>
        <v>0</v>
      </c>
    </row>
    <row r="53" spans="1:9" s="18" customFormat="1">
      <c r="A53" s="28">
        <f t="shared" si="11"/>
        <v>0.2452</v>
      </c>
      <c r="B53" s="7">
        <v>5</v>
      </c>
      <c r="C53" s="40" t="s">
        <v>40</v>
      </c>
      <c r="D53" s="7">
        <v>2</v>
      </c>
      <c r="E53" s="32">
        <f>D53*B53/1000</f>
        <v>0.01</v>
      </c>
      <c r="F53" s="28">
        <v>24.52</v>
      </c>
      <c r="G53" s="32">
        <f t="shared" ref="G53" si="13">E53</f>
        <v>0.01</v>
      </c>
      <c r="H53" s="33">
        <f t="shared" si="12"/>
        <v>0.01</v>
      </c>
      <c r="I53" s="34">
        <f t="shared" si="10"/>
        <v>0.2452</v>
      </c>
    </row>
    <row r="54" spans="1:9" s="18" customFormat="1">
      <c r="A54" s="28">
        <f t="shared" si="11"/>
        <v>0.08</v>
      </c>
      <c r="B54" s="7">
        <v>5</v>
      </c>
      <c r="C54" s="40" t="s">
        <v>31</v>
      </c>
      <c r="D54" s="7">
        <v>1</v>
      </c>
      <c r="E54" s="32">
        <f>B54*D54/1000</f>
        <v>5.0000000000000001E-3</v>
      </c>
      <c r="F54" s="28">
        <v>16</v>
      </c>
      <c r="G54" s="32"/>
      <c r="H54" s="33">
        <f t="shared" si="12"/>
        <v>5.0000000000000001E-3</v>
      </c>
      <c r="I54" s="34">
        <f t="shared" si="10"/>
        <v>0</v>
      </c>
    </row>
    <row r="55" spans="1:9" s="18" customFormat="1">
      <c r="A55" s="28">
        <f t="shared" si="11"/>
        <v>2.8800000000000003</v>
      </c>
      <c r="B55" s="7">
        <v>5</v>
      </c>
      <c r="C55" s="40" t="s">
        <v>30</v>
      </c>
      <c r="D55" s="7">
        <v>5</v>
      </c>
      <c r="E55" s="32">
        <f>D55*B55/1000</f>
        <v>2.5000000000000001E-2</v>
      </c>
      <c r="F55" s="28">
        <v>115.2</v>
      </c>
      <c r="G55" s="32"/>
      <c r="H55" s="33">
        <f t="shared" si="12"/>
        <v>2.5000000000000001E-2</v>
      </c>
      <c r="I55" s="34">
        <f t="shared" si="10"/>
        <v>0</v>
      </c>
    </row>
    <row r="56" spans="1:9" s="18" customFormat="1">
      <c r="A56" s="28">
        <f>SUM(A50:A55)</f>
        <v>248.06545000000006</v>
      </c>
      <c r="B56" s="7"/>
      <c r="C56" s="45" t="s">
        <v>16</v>
      </c>
      <c r="D56" s="7"/>
      <c r="E56" s="32"/>
      <c r="F56" s="28"/>
      <c r="G56" s="35"/>
      <c r="H56" s="33">
        <f t="shared" si="12"/>
        <v>0</v>
      </c>
      <c r="I56" s="34">
        <f t="shared" si="10"/>
        <v>0</v>
      </c>
    </row>
    <row r="57" spans="1:9" s="18" customFormat="1" ht="15.75">
      <c r="A57" s="36">
        <f>A56/B55</f>
        <v>49.613090000000014</v>
      </c>
      <c r="B57" s="7"/>
      <c r="C57" s="45" t="s">
        <v>17</v>
      </c>
      <c r="D57" s="7"/>
      <c r="E57" s="32"/>
      <c r="F57" s="36">
        <f>A57</f>
        <v>49.613090000000014</v>
      </c>
      <c r="G57" s="35"/>
      <c r="H57" s="33">
        <f t="shared" si="12"/>
        <v>0</v>
      </c>
      <c r="I57" s="34">
        <f t="shared" si="10"/>
        <v>0</v>
      </c>
    </row>
    <row r="58" spans="1:9" s="18" customFormat="1" ht="15.75">
      <c r="A58" s="36"/>
      <c r="B58" s="7"/>
      <c r="C58" s="46"/>
      <c r="D58" s="11"/>
      <c r="E58" s="32"/>
      <c r="F58" s="36"/>
      <c r="G58" s="35"/>
      <c r="H58" s="33"/>
      <c r="I58" s="34"/>
    </row>
    <row r="59" spans="1:9" s="18" customFormat="1" ht="15.75">
      <c r="A59" s="28"/>
      <c r="B59" s="29">
        <v>150</v>
      </c>
      <c r="C59" s="1252" t="s">
        <v>44</v>
      </c>
      <c r="D59" s="1253"/>
      <c r="E59" s="32"/>
      <c r="F59" s="7"/>
      <c r="G59" s="32"/>
      <c r="H59" s="33"/>
      <c r="I59" s="34">
        <f t="shared" si="4"/>
        <v>0</v>
      </c>
    </row>
    <row r="60" spans="1:9" s="18" customFormat="1">
      <c r="A60" s="28">
        <f t="shared" ref="A60:A62" si="14">E60*F60</f>
        <v>17.271900000000002</v>
      </c>
      <c r="B60" s="7">
        <v>5</v>
      </c>
      <c r="C60" s="8" t="s">
        <v>34</v>
      </c>
      <c r="D60" s="7">
        <v>54</v>
      </c>
      <c r="E60" s="32">
        <f>B60*D60/1000</f>
        <v>0.27</v>
      </c>
      <c r="F60" s="28">
        <v>63.97</v>
      </c>
      <c r="G60" s="32"/>
      <c r="H60" s="33">
        <f t="shared" ref="H60:H64" si="15">D60*B60/1000</f>
        <v>0.27</v>
      </c>
      <c r="I60" s="34">
        <f t="shared" si="4"/>
        <v>0</v>
      </c>
    </row>
    <row r="61" spans="1:9" s="18" customFormat="1">
      <c r="A61" s="28">
        <f t="shared" si="14"/>
        <v>20.8306</v>
      </c>
      <c r="B61" s="7">
        <v>5</v>
      </c>
      <c r="C61" s="8" t="s">
        <v>50</v>
      </c>
      <c r="D61" s="7">
        <v>7</v>
      </c>
      <c r="E61" s="32">
        <f>D61*B61/1000</f>
        <v>3.5000000000000003E-2</v>
      </c>
      <c r="F61" s="28">
        <v>595.16</v>
      </c>
      <c r="G61" s="32"/>
      <c r="H61" s="33">
        <f t="shared" si="15"/>
        <v>3.5000000000000003E-2</v>
      </c>
      <c r="I61" s="34">
        <f t="shared" si="4"/>
        <v>0</v>
      </c>
    </row>
    <row r="62" spans="1:9" s="18" customFormat="1">
      <c r="A62" s="28">
        <f t="shared" si="14"/>
        <v>0.08</v>
      </c>
      <c r="B62" s="7">
        <v>5</v>
      </c>
      <c r="C62" s="40" t="s">
        <v>31</v>
      </c>
      <c r="D62" s="7">
        <v>1</v>
      </c>
      <c r="E62" s="32">
        <f>B62*D62/1000</f>
        <v>5.0000000000000001E-3</v>
      </c>
      <c r="F62" s="28">
        <v>16</v>
      </c>
      <c r="G62" s="32"/>
      <c r="H62" s="33">
        <f t="shared" si="15"/>
        <v>5.0000000000000001E-3</v>
      </c>
      <c r="I62" s="34">
        <f t="shared" si="4"/>
        <v>0</v>
      </c>
    </row>
    <row r="63" spans="1:9" s="18" customFormat="1">
      <c r="A63" s="28">
        <f>SUM(A60:A62)</f>
        <v>38.182500000000005</v>
      </c>
      <c r="B63" s="7"/>
      <c r="C63" s="45" t="s">
        <v>16</v>
      </c>
      <c r="D63" s="7"/>
      <c r="E63" s="32"/>
      <c r="F63" s="28"/>
      <c r="G63" s="35"/>
      <c r="H63" s="33">
        <f t="shared" si="15"/>
        <v>0</v>
      </c>
      <c r="I63" s="34">
        <f t="shared" si="4"/>
        <v>0</v>
      </c>
    </row>
    <row r="64" spans="1:9" s="18" customFormat="1" ht="15.75">
      <c r="A64" s="36">
        <f>A63/B62</f>
        <v>7.6365000000000007</v>
      </c>
      <c r="B64" s="7"/>
      <c r="C64" s="45" t="s">
        <v>17</v>
      </c>
      <c r="D64" s="7"/>
      <c r="E64" s="32"/>
      <c r="F64" s="36">
        <f>A64</f>
        <v>7.6365000000000007</v>
      </c>
      <c r="G64" s="35"/>
      <c r="H64" s="33">
        <f t="shared" si="15"/>
        <v>0</v>
      </c>
      <c r="I64" s="34">
        <f t="shared" si="4"/>
        <v>0</v>
      </c>
    </row>
    <row r="65" spans="1:15" s="18" customFormat="1" ht="15.75">
      <c r="A65" s="36"/>
      <c r="B65" s="7"/>
      <c r="C65" s="46"/>
      <c r="D65" s="11"/>
      <c r="E65" s="32"/>
      <c r="F65" s="36"/>
      <c r="G65" s="35"/>
      <c r="H65" s="33"/>
      <c r="I65" s="34">
        <f t="shared" si="4"/>
        <v>0</v>
      </c>
    </row>
    <row r="66" spans="1:15" s="18" customFormat="1" ht="15.75">
      <c r="A66" s="38"/>
      <c r="B66" s="29">
        <v>200</v>
      </c>
      <c r="C66" s="39" t="s">
        <v>47</v>
      </c>
      <c r="D66" s="8"/>
      <c r="E66" s="9"/>
      <c r="F66" s="31"/>
      <c r="G66" s="32"/>
      <c r="H66" s="33"/>
      <c r="I66" s="34">
        <f t="shared" si="4"/>
        <v>0</v>
      </c>
      <c r="O66" s="18" t="s">
        <v>18</v>
      </c>
    </row>
    <row r="67" spans="1:15" s="18" customFormat="1">
      <c r="A67" s="28">
        <f>E67*F67</f>
        <v>41.400000000000006</v>
      </c>
      <c r="B67" s="7">
        <v>5</v>
      </c>
      <c r="C67" s="40" t="s">
        <v>46</v>
      </c>
      <c r="D67" s="7">
        <v>20</v>
      </c>
      <c r="E67" s="32">
        <f>D67*B67/1000</f>
        <v>0.1</v>
      </c>
      <c r="F67" s="28">
        <v>414</v>
      </c>
      <c r="G67" s="35">
        <f>E67</f>
        <v>0.1</v>
      </c>
      <c r="H67" s="33">
        <f>D67*B67/1000</f>
        <v>0.1</v>
      </c>
      <c r="I67" s="34">
        <f>G67*F67</f>
        <v>41.400000000000006</v>
      </c>
    </row>
    <row r="68" spans="1:15" s="18" customFormat="1">
      <c r="A68" s="28">
        <f>SUM(A67:A67)</f>
        <v>41.400000000000006</v>
      </c>
      <c r="B68" s="8"/>
      <c r="C68" s="8" t="s">
        <v>16</v>
      </c>
      <c r="D68" s="7"/>
      <c r="E68" s="32"/>
      <c r="F68" s="28"/>
      <c r="G68" s="9"/>
      <c r="H68" s="33">
        <f>D68*B68/1000</f>
        <v>0</v>
      </c>
      <c r="I68" s="34">
        <f t="shared" si="4"/>
        <v>0</v>
      </c>
    </row>
    <row r="69" spans="1:15" s="18" customFormat="1" ht="15.75">
      <c r="A69" s="36">
        <f>A68/B67</f>
        <v>8.2800000000000011</v>
      </c>
      <c r="B69" s="30"/>
      <c r="C69" s="8" t="s">
        <v>17</v>
      </c>
      <c r="D69" s="7"/>
      <c r="E69" s="32"/>
      <c r="F69" s="36">
        <f>A69</f>
        <v>8.2800000000000011</v>
      </c>
      <c r="G69" s="9"/>
      <c r="H69" s="33">
        <f>D69*B69/1000</f>
        <v>0</v>
      </c>
      <c r="I69" s="34">
        <f t="shared" si="4"/>
        <v>0</v>
      </c>
    </row>
    <row r="70" spans="1:15" s="18" customFormat="1" ht="15.75">
      <c r="A70" s="36"/>
      <c r="B70" s="30"/>
      <c r="C70" s="8"/>
      <c r="D70" s="7"/>
      <c r="E70" s="32"/>
      <c r="F70" s="36"/>
      <c r="G70" s="9"/>
      <c r="H70" s="33"/>
      <c r="I70" s="34">
        <f t="shared" si="4"/>
        <v>0</v>
      </c>
    </row>
    <row r="71" spans="1:15" s="18" customFormat="1" ht="15.75">
      <c r="A71" s="38"/>
      <c r="B71" s="29">
        <v>100</v>
      </c>
      <c r="C71" s="39" t="s">
        <v>32</v>
      </c>
      <c r="D71" s="8"/>
      <c r="E71" s="9"/>
      <c r="F71" s="31"/>
      <c r="G71" s="9"/>
      <c r="H71" s="33"/>
      <c r="I71" s="34">
        <f t="shared" si="4"/>
        <v>0</v>
      </c>
    </row>
    <row r="72" spans="1:15" s="18" customFormat="1">
      <c r="A72" s="28">
        <f>E72*F72</f>
        <v>35.5</v>
      </c>
      <c r="B72" s="7">
        <v>5</v>
      </c>
      <c r="C72" s="40" t="s">
        <v>37</v>
      </c>
      <c r="D72" s="7">
        <v>100</v>
      </c>
      <c r="E72" s="32">
        <f>D72*B72/1000</f>
        <v>0.5</v>
      </c>
      <c r="F72" s="28">
        <v>71</v>
      </c>
      <c r="G72" s="35">
        <f>E72</f>
        <v>0.5</v>
      </c>
      <c r="H72" s="33">
        <f>D72*B72/1000</f>
        <v>0.5</v>
      </c>
      <c r="I72" s="34">
        <f t="shared" si="4"/>
        <v>35.5</v>
      </c>
    </row>
    <row r="73" spans="1:15" s="18" customFormat="1">
      <c r="A73" s="28">
        <f>SUM(A72)</f>
        <v>35.5</v>
      </c>
      <c r="B73" s="8"/>
      <c r="C73" s="8" t="s">
        <v>16</v>
      </c>
      <c r="D73" s="7"/>
      <c r="E73" s="32"/>
      <c r="F73" s="28"/>
      <c r="G73" s="9"/>
      <c r="H73" s="33">
        <f>D73*B73/1000</f>
        <v>0</v>
      </c>
      <c r="I73" s="34">
        <f t="shared" si="4"/>
        <v>0</v>
      </c>
    </row>
    <row r="74" spans="1:15" s="18" customFormat="1" ht="15.75">
      <c r="A74" s="36">
        <f>A73/B72</f>
        <v>7.1</v>
      </c>
      <c r="B74" s="30"/>
      <c r="C74" s="8" t="s">
        <v>17</v>
      </c>
      <c r="D74" s="7"/>
      <c r="E74" s="32"/>
      <c r="F74" s="36">
        <f>A74</f>
        <v>7.1</v>
      </c>
      <c r="G74" s="9"/>
      <c r="H74" s="33">
        <f>D74*B74/1000</f>
        <v>0</v>
      </c>
      <c r="I74" s="34">
        <f t="shared" si="4"/>
        <v>0</v>
      </c>
    </row>
    <row r="75" spans="1:15" s="18" customFormat="1" ht="15.75">
      <c r="A75" s="36"/>
      <c r="B75" s="30"/>
      <c r="C75" s="8"/>
      <c r="D75" s="7"/>
      <c r="E75" s="32"/>
      <c r="F75" s="36"/>
      <c r="G75" s="9"/>
      <c r="H75" s="33"/>
      <c r="I75" s="34">
        <f t="shared" si="4"/>
        <v>0</v>
      </c>
    </row>
    <row r="76" spans="1:15" s="18" customFormat="1" ht="15.75">
      <c r="A76" s="36">
        <f>A73+A68+A63+A46+A34+A28+A22+A56</f>
        <v>499.36250000000007</v>
      </c>
      <c r="B76" s="8"/>
      <c r="C76" s="30" t="s">
        <v>21</v>
      </c>
      <c r="D76" s="8"/>
      <c r="E76" s="9"/>
      <c r="F76" s="36">
        <f>F77*B72</f>
        <v>499.36250000000007</v>
      </c>
      <c r="G76" s="9"/>
      <c r="H76" s="41"/>
      <c r="I76" s="34">
        <f>SUM(I16:I75)</f>
        <v>499.36250000000007</v>
      </c>
    </row>
    <row r="77" spans="1:15" s="18" customFormat="1" ht="15.75">
      <c r="A77" s="36">
        <f>A76/B72</f>
        <v>99.872500000000016</v>
      </c>
      <c r="B77" s="8"/>
      <c r="C77" s="30" t="s">
        <v>17</v>
      </c>
      <c r="D77" s="8"/>
      <c r="E77" s="9"/>
      <c r="F77" s="36">
        <f>A77</f>
        <v>99.872500000000016</v>
      </c>
      <c r="G77" s="9"/>
      <c r="H77" s="33"/>
      <c r="I77" s="34"/>
    </row>
    <row r="78" spans="1:15" s="18" customFormat="1" ht="15.75">
      <c r="C78" s="1254" t="s">
        <v>33</v>
      </c>
      <c r="D78" s="1254"/>
      <c r="E78" s="1254"/>
      <c r="F78" s="1254"/>
      <c r="G78" s="1254"/>
      <c r="H78" s="42"/>
      <c r="I78" s="43"/>
    </row>
    <row r="79" spans="1:15" s="18" customFormat="1" ht="15.75">
      <c r="C79" s="1254" t="s">
        <v>22</v>
      </c>
      <c r="D79" s="1254"/>
      <c r="E79" s="1254"/>
      <c r="F79" s="1254"/>
      <c r="G79" s="1254"/>
      <c r="H79" s="42"/>
      <c r="I79" s="43"/>
    </row>
    <row r="80" spans="1:15" s="18" customFormat="1" ht="15.75">
      <c r="B80" s="44"/>
      <c r="C80" s="44" t="s">
        <v>23</v>
      </c>
      <c r="D80" s="44"/>
      <c r="E80" s="44"/>
      <c r="F80" s="44"/>
      <c r="G80" s="44"/>
      <c r="H80" s="43"/>
      <c r="I80" s="43"/>
    </row>
  </sheetData>
  <mergeCells count="13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9:D59"/>
    <mergeCell ref="C78:G78"/>
    <mergeCell ref="C79:G79"/>
    <mergeCell ref="C49:D49"/>
  </mergeCells>
  <pageMargins left="0.7" right="0.7" top="0.75" bottom="0.75" header="0.3" footer="0.3"/>
  <pageSetup paperSize="9" scale="51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zoomScale="60" workbookViewId="0">
      <selection activeCell="P39" sqref="P39:P40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6.1406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2.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66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50" t="s">
        <v>57</v>
      </c>
      <c r="D14" s="11"/>
      <c r="E14" s="32"/>
      <c r="F14" s="36"/>
      <c r="G14" s="32"/>
      <c r="H14" s="33"/>
      <c r="I14" s="34">
        <f t="shared" ref="I14:I47" si="0">G14*F14</f>
        <v>0</v>
      </c>
    </row>
    <row r="15" spans="1:9" s="18" customFormat="1" ht="15.75">
      <c r="A15" s="28"/>
      <c r="B15" s="29">
        <v>100</v>
      </c>
      <c r="C15" s="1252" t="s">
        <v>78</v>
      </c>
      <c r="D15" s="1253"/>
      <c r="E15" s="32"/>
      <c r="F15" s="7"/>
      <c r="G15" s="32"/>
      <c r="H15" s="33"/>
      <c r="I15" s="34">
        <f t="shared" si="0"/>
        <v>0</v>
      </c>
    </row>
    <row r="16" spans="1:9" s="18" customFormat="1">
      <c r="A16" s="28">
        <f t="shared" ref="A16:A21" si="1">E16*F16</f>
        <v>7069.6859999999997</v>
      </c>
      <c r="B16" s="7">
        <v>233</v>
      </c>
      <c r="C16" s="8" t="s">
        <v>26</v>
      </c>
      <c r="D16" s="7">
        <v>78</v>
      </c>
      <c r="E16" s="32">
        <f>B16*D16/1000</f>
        <v>18.173999999999999</v>
      </c>
      <c r="F16" s="28">
        <v>389</v>
      </c>
      <c r="G16" s="32">
        <f>E16</f>
        <v>18.173999999999999</v>
      </c>
      <c r="H16" s="33">
        <f t="shared" ref="H16:H23" si="2">D16*B16/1000</f>
        <v>18.173999999999999</v>
      </c>
      <c r="I16" s="34">
        <f t="shared" si="0"/>
        <v>7069.6859999999997</v>
      </c>
    </row>
    <row r="17" spans="1:15" s="18" customFormat="1">
      <c r="A17" s="28">
        <f t="shared" si="1"/>
        <v>69.899999999999991</v>
      </c>
      <c r="B17" s="7">
        <v>233</v>
      </c>
      <c r="C17" s="8" t="s">
        <v>27</v>
      </c>
      <c r="D17" s="7">
        <v>12</v>
      </c>
      <c r="E17" s="32">
        <f>D17*B17/1000</f>
        <v>2.7959999999999998</v>
      </c>
      <c r="F17" s="28">
        <v>25</v>
      </c>
      <c r="G17" s="32">
        <f t="shared" ref="G17:G19" si="3">E17</f>
        <v>2.7959999999999998</v>
      </c>
      <c r="H17" s="33">
        <f t="shared" si="2"/>
        <v>2.7959999999999998</v>
      </c>
      <c r="I17" s="34">
        <f t="shared" si="0"/>
        <v>69.899999999999991</v>
      </c>
    </row>
    <row r="18" spans="1:15" s="18" customFormat="1">
      <c r="A18" s="28">
        <f t="shared" si="1"/>
        <v>834.60599999999999</v>
      </c>
      <c r="B18" s="7">
        <v>233</v>
      </c>
      <c r="C18" s="40" t="s">
        <v>13</v>
      </c>
      <c r="D18" s="7">
        <v>6</v>
      </c>
      <c r="E18" s="32">
        <f>D18*B18/1000</f>
        <v>1.3979999999999999</v>
      </c>
      <c r="F18" s="28">
        <v>597</v>
      </c>
      <c r="G18" s="32">
        <f t="shared" si="3"/>
        <v>1.3979999999999999</v>
      </c>
      <c r="H18" s="33">
        <f t="shared" si="2"/>
        <v>1.3979999999999999</v>
      </c>
      <c r="I18" s="34">
        <f t="shared" si="0"/>
        <v>834.60599999999999</v>
      </c>
    </row>
    <row r="19" spans="1:15" s="18" customFormat="1">
      <c r="A19" s="28">
        <f t="shared" si="1"/>
        <v>81.55</v>
      </c>
      <c r="B19" s="7">
        <v>233</v>
      </c>
      <c r="C19" s="40" t="s">
        <v>40</v>
      </c>
      <c r="D19" s="7">
        <v>10</v>
      </c>
      <c r="E19" s="32">
        <f>D19*B19/1000</f>
        <v>2.33</v>
      </c>
      <c r="F19" s="28">
        <v>35</v>
      </c>
      <c r="G19" s="32">
        <f t="shared" si="3"/>
        <v>2.33</v>
      </c>
      <c r="H19" s="33">
        <f t="shared" si="2"/>
        <v>2.33</v>
      </c>
      <c r="I19" s="34">
        <f t="shared" si="0"/>
        <v>81.55</v>
      </c>
    </row>
    <row r="20" spans="1:15" s="18" customFormat="1">
      <c r="A20" s="28">
        <f t="shared" si="1"/>
        <v>3.7280000000000002</v>
      </c>
      <c r="B20" s="7">
        <v>233</v>
      </c>
      <c r="C20" s="40" t="s">
        <v>31</v>
      </c>
      <c r="D20" s="7">
        <v>1</v>
      </c>
      <c r="E20" s="32">
        <f>B20*D20/1000</f>
        <v>0.23300000000000001</v>
      </c>
      <c r="F20" s="28">
        <v>16</v>
      </c>
      <c r="G20" s="32">
        <f>E20+E28</f>
        <v>0.46600000000000003</v>
      </c>
      <c r="H20" s="33">
        <f t="shared" si="2"/>
        <v>0.23300000000000001</v>
      </c>
      <c r="I20" s="34">
        <f t="shared" si="0"/>
        <v>7.4560000000000004</v>
      </c>
    </row>
    <row r="21" spans="1:15" s="18" customFormat="1">
      <c r="A21" s="28">
        <f t="shared" si="1"/>
        <v>356.49</v>
      </c>
      <c r="B21" s="7">
        <v>233</v>
      </c>
      <c r="C21" s="40" t="s">
        <v>79</v>
      </c>
      <c r="D21" s="7">
        <v>18</v>
      </c>
      <c r="E21" s="32">
        <f>D21*B21/1000</f>
        <v>4.194</v>
      </c>
      <c r="F21" s="28">
        <v>85</v>
      </c>
      <c r="G21" s="32">
        <f>E21+E39</f>
        <v>10.7851506</v>
      </c>
      <c r="H21" s="33">
        <f t="shared" si="2"/>
        <v>4.194</v>
      </c>
      <c r="I21" s="34">
        <f t="shared" si="0"/>
        <v>916.73780099999999</v>
      </c>
    </row>
    <row r="22" spans="1:15" s="18" customFormat="1">
      <c r="A22" s="28">
        <f>SUM(A16:A21)</f>
        <v>8415.9599999999991</v>
      </c>
      <c r="B22" s="7"/>
      <c r="C22" s="45" t="s">
        <v>16</v>
      </c>
      <c r="D22" s="7"/>
      <c r="E22" s="32"/>
      <c r="F22" s="28"/>
      <c r="G22" s="35"/>
      <c r="H22" s="33">
        <f t="shared" si="2"/>
        <v>0</v>
      </c>
      <c r="I22" s="34">
        <f t="shared" si="0"/>
        <v>0</v>
      </c>
    </row>
    <row r="23" spans="1:15" s="18" customFormat="1" ht="15.75">
      <c r="A23" s="36">
        <f>A22/B21</f>
        <v>36.119999999999997</v>
      </c>
      <c r="B23" s="7"/>
      <c r="C23" s="45" t="s">
        <v>17</v>
      </c>
      <c r="D23" s="7"/>
      <c r="E23" s="32"/>
      <c r="F23" s="36">
        <f>A23</f>
        <v>36.119999999999997</v>
      </c>
      <c r="G23" s="35"/>
      <c r="H23" s="33">
        <f t="shared" si="2"/>
        <v>0</v>
      </c>
      <c r="I23" s="34">
        <f t="shared" si="0"/>
        <v>0</v>
      </c>
    </row>
    <row r="24" spans="1:15" s="18" customFormat="1" ht="15.75">
      <c r="A24" s="36"/>
      <c r="B24" s="7"/>
      <c r="C24" s="46"/>
      <c r="D24" s="11"/>
      <c r="E24" s="32"/>
      <c r="F24" s="36"/>
      <c r="G24" s="35"/>
      <c r="H24" s="33"/>
      <c r="I24" s="34"/>
    </row>
    <row r="25" spans="1:15" s="18" customFormat="1" ht="15.75">
      <c r="A25" s="28"/>
      <c r="B25" s="29">
        <v>150</v>
      </c>
      <c r="C25" s="1252" t="s">
        <v>80</v>
      </c>
      <c r="D25" s="1253"/>
      <c r="E25" s="32"/>
      <c r="F25" s="7"/>
      <c r="G25" s="32"/>
      <c r="H25" s="33"/>
      <c r="I25" s="34">
        <f t="shared" si="0"/>
        <v>0</v>
      </c>
    </row>
    <row r="26" spans="1:15" s="18" customFormat="1">
      <c r="A26" s="28">
        <f t="shared" ref="A26:A28" si="4">E26*F26</f>
        <v>1770.1009999999999</v>
      </c>
      <c r="B26" s="7">
        <v>233</v>
      </c>
      <c r="C26" s="8" t="s">
        <v>81</v>
      </c>
      <c r="D26" s="7">
        <v>71</v>
      </c>
      <c r="E26" s="32">
        <f>B26*D26/1000</f>
        <v>16.542999999999999</v>
      </c>
      <c r="F26" s="28">
        <v>107</v>
      </c>
      <c r="G26" s="32">
        <f>E26</f>
        <v>16.542999999999999</v>
      </c>
      <c r="H26" s="33">
        <f t="shared" ref="H26:H30" si="5">D26*B26/1000</f>
        <v>16.542999999999999</v>
      </c>
      <c r="I26" s="34">
        <f t="shared" si="0"/>
        <v>1770.1009999999999</v>
      </c>
    </row>
    <row r="27" spans="1:15" s="18" customFormat="1">
      <c r="A27" s="28">
        <f t="shared" si="4"/>
        <v>695.505</v>
      </c>
      <c r="B27" s="7">
        <v>233</v>
      </c>
      <c r="C27" s="8" t="s">
        <v>50</v>
      </c>
      <c r="D27" s="7">
        <v>5</v>
      </c>
      <c r="E27" s="32">
        <f>D27*B27/1000</f>
        <v>1.165</v>
      </c>
      <c r="F27" s="28">
        <v>597</v>
      </c>
      <c r="G27" s="32">
        <f>E27</f>
        <v>1.165</v>
      </c>
      <c r="H27" s="33">
        <f t="shared" si="5"/>
        <v>1.165</v>
      </c>
      <c r="I27" s="34">
        <f t="shared" si="0"/>
        <v>695.505</v>
      </c>
      <c r="L27" s="18" t="s">
        <v>94</v>
      </c>
    </row>
    <row r="28" spans="1:15" s="18" customFormat="1">
      <c r="A28" s="28">
        <f t="shared" si="4"/>
        <v>3.7280000000000002</v>
      </c>
      <c r="B28" s="7">
        <v>233</v>
      </c>
      <c r="C28" s="40" t="s">
        <v>31</v>
      </c>
      <c r="D28" s="7">
        <v>1</v>
      </c>
      <c r="E28" s="32">
        <f>B28*D28/1000</f>
        <v>0.23300000000000001</v>
      </c>
      <c r="F28" s="28">
        <v>16</v>
      </c>
      <c r="G28" s="32"/>
      <c r="H28" s="33">
        <f t="shared" si="5"/>
        <v>0.23300000000000001</v>
      </c>
      <c r="I28" s="34">
        <f t="shared" si="0"/>
        <v>0</v>
      </c>
    </row>
    <row r="29" spans="1:15" s="18" customFormat="1">
      <c r="A29" s="28">
        <f>SUM(A26:A28)</f>
        <v>2469.3339999999998</v>
      </c>
      <c r="B29" s="7"/>
      <c r="C29" s="45" t="s">
        <v>16</v>
      </c>
      <c r="D29" s="7"/>
      <c r="E29" s="32"/>
      <c r="F29" s="28"/>
      <c r="G29" s="35"/>
      <c r="H29" s="33">
        <f t="shared" si="5"/>
        <v>0</v>
      </c>
      <c r="I29" s="34">
        <f t="shared" si="0"/>
        <v>0</v>
      </c>
    </row>
    <row r="30" spans="1:15" s="18" customFormat="1" ht="15.75">
      <c r="A30" s="36">
        <f>A29/B28</f>
        <v>10.597999999999999</v>
      </c>
      <c r="B30" s="7"/>
      <c r="C30" s="45" t="s">
        <v>17</v>
      </c>
      <c r="D30" s="7"/>
      <c r="E30" s="32"/>
      <c r="F30" s="36">
        <f>A30</f>
        <v>10.597999999999999</v>
      </c>
      <c r="G30" s="35"/>
      <c r="H30" s="33">
        <f t="shared" si="5"/>
        <v>0</v>
      </c>
      <c r="I30" s="34">
        <f t="shared" si="0"/>
        <v>0</v>
      </c>
    </row>
    <row r="31" spans="1:15" s="18" customFormat="1" ht="15.75">
      <c r="A31" s="36"/>
      <c r="B31" s="7"/>
      <c r="C31" s="46"/>
      <c r="D31" s="11"/>
      <c r="E31" s="32"/>
      <c r="F31" s="36"/>
      <c r="G31" s="35"/>
      <c r="H31" s="33"/>
      <c r="I31" s="34">
        <f t="shared" si="0"/>
        <v>0</v>
      </c>
    </row>
    <row r="32" spans="1:15" s="18" customFormat="1" ht="15.75">
      <c r="A32" s="38"/>
      <c r="B32" s="29">
        <v>200</v>
      </c>
      <c r="C32" s="39" t="s">
        <v>82</v>
      </c>
      <c r="D32" s="8"/>
      <c r="E32" s="9"/>
      <c r="F32" s="31"/>
      <c r="G32" s="32"/>
      <c r="H32" s="33"/>
      <c r="I32" s="34">
        <f t="shared" si="0"/>
        <v>0</v>
      </c>
      <c r="O32" s="18" t="s">
        <v>18</v>
      </c>
    </row>
    <row r="33" spans="1:9" s="18" customFormat="1">
      <c r="A33" s="28">
        <f>E33*F33</f>
        <v>302.90000000000003</v>
      </c>
      <c r="B33" s="7">
        <v>233</v>
      </c>
      <c r="C33" s="40" t="s">
        <v>83</v>
      </c>
      <c r="D33" s="7">
        <v>20</v>
      </c>
      <c r="E33" s="32">
        <f>D33*B33/1000</f>
        <v>4.66</v>
      </c>
      <c r="F33" s="28">
        <v>65</v>
      </c>
      <c r="G33" s="35">
        <f>E33</f>
        <v>4.66</v>
      </c>
      <c r="H33" s="33">
        <f>D33*B33/1000</f>
        <v>4.66</v>
      </c>
      <c r="I33" s="34">
        <f>G33*F33</f>
        <v>302.90000000000003</v>
      </c>
    </row>
    <row r="34" spans="1:9" s="18" customFormat="1">
      <c r="A34" s="28">
        <f>E34*F34</f>
        <v>347.17</v>
      </c>
      <c r="B34" s="7">
        <v>233</v>
      </c>
      <c r="C34" s="40" t="s">
        <v>14</v>
      </c>
      <c r="D34" s="7">
        <v>20</v>
      </c>
      <c r="E34" s="32">
        <f>D34*B34/1000</f>
        <v>4.66</v>
      </c>
      <c r="F34" s="28">
        <v>74.5</v>
      </c>
      <c r="G34" s="35">
        <f>E34</f>
        <v>4.66</v>
      </c>
      <c r="H34" s="33">
        <f>D34*B34/1000</f>
        <v>4.66</v>
      </c>
      <c r="I34" s="34">
        <f>G34*F34</f>
        <v>347.17</v>
      </c>
    </row>
    <row r="35" spans="1:9" s="18" customFormat="1">
      <c r="A35" s="28">
        <f>SUM(A33:A34)</f>
        <v>650.07000000000005</v>
      </c>
      <c r="B35" s="8"/>
      <c r="C35" s="8" t="s">
        <v>16</v>
      </c>
      <c r="D35" s="7"/>
      <c r="E35" s="32"/>
      <c r="F35" s="28"/>
      <c r="G35" s="9"/>
      <c r="H35" s="33">
        <f>D35*B35/1000</f>
        <v>0</v>
      </c>
      <c r="I35" s="34">
        <f t="shared" si="0"/>
        <v>0</v>
      </c>
    </row>
    <row r="36" spans="1:9" s="18" customFormat="1" ht="15.75">
      <c r="A36" s="36">
        <f>A35/B34</f>
        <v>2.79</v>
      </c>
      <c r="B36" s="30"/>
      <c r="C36" s="8" t="s">
        <v>17</v>
      </c>
      <c r="D36" s="7"/>
      <c r="E36" s="32"/>
      <c r="F36" s="36">
        <f>A36</f>
        <v>2.79</v>
      </c>
      <c r="G36" s="9"/>
      <c r="H36" s="33">
        <f>D36*B36/1000</f>
        <v>0</v>
      </c>
      <c r="I36" s="34">
        <f t="shared" si="0"/>
        <v>0</v>
      </c>
    </row>
    <row r="37" spans="1:9" s="18" customFormat="1" ht="15.75">
      <c r="A37" s="36"/>
      <c r="B37" s="30"/>
      <c r="C37" s="8"/>
      <c r="D37" s="7"/>
      <c r="E37" s="32"/>
      <c r="F37" s="36"/>
      <c r="G37" s="9"/>
      <c r="H37" s="33"/>
      <c r="I37" s="34">
        <f t="shared" si="0"/>
        <v>0</v>
      </c>
    </row>
    <row r="38" spans="1:9" s="18" customFormat="1" ht="15.75">
      <c r="A38" s="38"/>
      <c r="B38" s="29">
        <v>25</v>
      </c>
      <c r="C38" s="39" t="s">
        <v>19</v>
      </c>
      <c r="D38" s="8"/>
      <c r="E38" s="9"/>
      <c r="F38" s="31"/>
      <c r="G38" s="9"/>
      <c r="H38" s="33"/>
      <c r="I38" s="34">
        <f>G38*F38</f>
        <v>0</v>
      </c>
    </row>
    <row r="39" spans="1:9" s="18" customFormat="1">
      <c r="A39" s="28">
        <f>E39*F39</f>
        <v>560.24780099999998</v>
      </c>
      <c r="B39" s="7">
        <v>233</v>
      </c>
      <c r="C39" s="40" t="s">
        <v>38</v>
      </c>
      <c r="D39" s="7">
        <v>28.2882</v>
      </c>
      <c r="E39" s="32">
        <f>D39*B39/1000</f>
        <v>6.5911505999999997</v>
      </c>
      <c r="F39" s="28">
        <v>85</v>
      </c>
      <c r="G39" s="35"/>
      <c r="H39" s="33">
        <f>D39*B39/1000</f>
        <v>6.5911505999999997</v>
      </c>
      <c r="I39" s="34">
        <f>G39*F39</f>
        <v>0</v>
      </c>
    </row>
    <row r="40" spans="1:9" s="18" customFormat="1">
      <c r="A40" s="28">
        <f>SUM(A39)</f>
        <v>560.24780099999998</v>
      </c>
      <c r="B40" s="8"/>
      <c r="C40" s="8" t="s">
        <v>16</v>
      </c>
      <c r="D40" s="7"/>
      <c r="E40" s="32"/>
      <c r="F40" s="28"/>
      <c r="G40" s="9"/>
      <c r="H40" s="33">
        <f>D40*B40/1000</f>
        <v>0</v>
      </c>
      <c r="I40" s="34">
        <f>G40*F40</f>
        <v>0</v>
      </c>
    </row>
    <row r="41" spans="1:9" s="18" customFormat="1" ht="15.75">
      <c r="A41" s="36">
        <f>A40/B39</f>
        <v>2.4044970000000001</v>
      </c>
      <c r="B41" s="30"/>
      <c r="C41" s="8" t="s">
        <v>17</v>
      </c>
      <c r="D41" s="7"/>
      <c r="E41" s="32"/>
      <c r="F41" s="36">
        <f>A41</f>
        <v>2.4044970000000001</v>
      </c>
      <c r="G41" s="9"/>
      <c r="H41" s="33">
        <f>D41*B41/1000</f>
        <v>0</v>
      </c>
      <c r="I41" s="34">
        <f>G41*F41</f>
        <v>0</v>
      </c>
    </row>
    <row r="42" spans="1:9" s="18" customFormat="1" ht="15.75">
      <c r="A42" s="36"/>
      <c r="B42" s="30"/>
      <c r="C42" s="8"/>
      <c r="D42" s="7"/>
      <c r="E42" s="32"/>
      <c r="F42" s="36"/>
      <c r="G42" s="9"/>
      <c r="H42" s="33"/>
      <c r="I42" s="34"/>
    </row>
    <row r="43" spans="1:9" s="18" customFormat="1" ht="15.75">
      <c r="A43" s="38"/>
      <c r="B43" s="29">
        <v>25</v>
      </c>
      <c r="C43" s="39" t="s">
        <v>32</v>
      </c>
      <c r="D43" s="8"/>
      <c r="E43" s="9"/>
      <c r="F43" s="31"/>
      <c r="G43" s="9"/>
      <c r="H43" s="33"/>
      <c r="I43" s="34">
        <f t="shared" si="0"/>
        <v>0</v>
      </c>
    </row>
    <row r="44" spans="1:9" s="18" customFormat="1">
      <c r="A44" s="28">
        <f>E44*F44</f>
        <v>486.38563599999998</v>
      </c>
      <c r="B44" s="7">
        <v>233</v>
      </c>
      <c r="C44" s="40" t="s">
        <v>37</v>
      </c>
      <c r="D44" s="7">
        <v>27.466999999999999</v>
      </c>
      <c r="E44" s="32">
        <f>D44*B44/1000</f>
        <v>6.3998109999999997</v>
      </c>
      <c r="F44" s="28">
        <v>76</v>
      </c>
      <c r="G44" s="35">
        <f>E44</f>
        <v>6.3998109999999997</v>
      </c>
      <c r="H44" s="33">
        <f>D44*B44/1000</f>
        <v>6.3998109999999997</v>
      </c>
      <c r="I44" s="34">
        <f t="shared" si="0"/>
        <v>486.38563599999998</v>
      </c>
    </row>
    <row r="45" spans="1:9" s="18" customFormat="1">
      <c r="A45" s="28">
        <f>SUM(A44)</f>
        <v>486.38563599999998</v>
      </c>
      <c r="B45" s="8"/>
      <c r="C45" s="8" t="s">
        <v>16</v>
      </c>
      <c r="D45" s="7"/>
      <c r="E45" s="32"/>
      <c r="F45" s="28"/>
      <c r="G45" s="9"/>
      <c r="H45" s="33">
        <f>D45*B45/1000</f>
        <v>0</v>
      </c>
      <c r="I45" s="34">
        <f t="shared" si="0"/>
        <v>0</v>
      </c>
    </row>
    <row r="46" spans="1:9" s="18" customFormat="1" ht="15.75">
      <c r="A46" s="36">
        <f>A45/B44</f>
        <v>2.0874919999999997</v>
      </c>
      <c r="B46" s="30"/>
      <c r="C46" s="8" t="s">
        <v>17</v>
      </c>
      <c r="D46" s="7"/>
      <c r="E46" s="32"/>
      <c r="F46" s="36">
        <f>A46</f>
        <v>2.0874919999999997</v>
      </c>
      <c r="G46" s="9"/>
      <c r="H46" s="33">
        <f>D46*B46/1000</f>
        <v>0</v>
      </c>
      <c r="I46" s="34">
        <f t="shared" si="0"/>
        <v>0</v>
      </c>
    </row>
    <row r="47" spans="1:9" s="18" customFormat="1" ht="15.75">
      <c r="A47" s="36"/>
      <c r="B47" s="30"/>
      <c r="C47" s="8"/>
      <c r="D47" s="7"/>
      <c r="E47" s="32"/>
      <c r="F47" s="36"/>
      <c r="G47" s="9"/>
      <c r="H47" s="33"/>
      <c r="I47" s="34">
        <f t="shared" si="0"/>
        <v>0</v>
      </c>
    </row>
    <row r="48" spans="1:9" s="18" customFormat="1" ht="15.75">
      <c r="A48" s="36">
        <f>A45+A40+A35+A29+A22</f>
        <v>12581.997436999998</v>
      </c>
      <c r="B48" s="8"/>
      <c r="C48" s="30" t="s">
        <v>21</v>
      </c>
      <c r="D48" s="8"/>
      <c r="E48" s="9"/>
      <c r="F48" s="36">
        <f>F49*B44</f>
        <v>12581.997436999998</v>
      </c>
      <c r="G48" s="9"/>
      <c r="H48" s="41"/>
      <c r="I48" s="34">
        <f>SUM(I14:I47)</f>
        <v>12581.997436999998</v>
      </c>
    </row>
    <row r="49" spans="1:9" s="18" customFormat="1" ht="15.75">
      <c r="A49" s="36">
        <f>A48/B44</f>
        <v>53.999988999999992</v>
      </c>
      <c r="B49" s="8"/>
      <c r="C49" s="30" t="s">
        <v>17</v>
      </c>
      <c r="D49" s="8"/>
      <c r="E49" s="9"/>
      <c r="F49" s="36">
        <f>A49</f>
        <v>53.999988999999992</v>
      </c>
      <c r="G49" s="9"/>
      <c r="H49" s="33"/>
      <c r="I49" s="34"/>
    </row>
    <row r="50" spans="1:9" s="18" customFormat="1" ht="15.75">
      <c r="C50" s="1254" t="s">
        <v>33</v>
      </c>
      <c r="D50" s="1254"/>
      <c r="E50" s="1254"/>
      <c r="F50" s="1254"/>
      <c r="G50" s="1254"/>
      <c r="H50" s="42"/>
      <c r="I50" s="43"/>
    </row>
    <row r="51" spans="1:9" s="18" customFormat="1" ht="15.75">
      <c r="C51" s="1254" t="s">
        <v>22</v>
      </c>
      <c r="D51" s="1254"/>
      <c r="E51" s="1254"/>
      <c r="F51" s="1254"/>
      <c r="G51" s="1254"/>
      <c r="H51" s="42"/>
      <c r="I51" s="43"/>
    </row>
    <row r="52" spans="1:9" s="18" customFormat="1" ht="15.75">
      <c r="B52" s="44"/>
      <c r="C52" s="44" t="s">
        <v>23</v>
      </c>
      <c r="D52" s="44"/>
      <c r="E52" s="44"/>
      <c r="F52" s="44"/>
      <c r="G52" s="44"/>
      <c r="H52" s="43"/>
      <c r="I52" s="43"/>
    </row>
  </sheetData>
  <mergeCells count="13">
    <mergeCell ref="C51:G51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0:G50"/>
  </mergeCells>
  <pageMargins left="0.7" right="0.7" top="0.75" bottom="0.75" header="0.3" footer="0.3"/>
  <pageSetup paperSize="9" scale="6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6"/>
  <sheetViews>
    <sheetView view="pageBreakPreview" topLeftCell="A10" zoomScale="60" workbookViewId="0">
      <selection activeCell="T30" sqref="T30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4.7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86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85</v>
      </c>
      <c r="D14" s="7"/>
      <c r="E14" s="32"/>
      <c r="F14" s="36"/>
      <c r="G14" s="35"/>
      <c r="H14" s="33"/>
      <c r="I14" s="34">
        <f t="shared" ref="I14:I41" si="0">G14*F14</f>
        <v>0</v>
      </c>
    </row>
    <row r="15" spans="1:9" s="18" customFormat="1" ht="15.75">
      <c r="A15" s="28"/>
      <c r="B15" s="29" t="s">
        <v>55</v>
      </c>
      <c r="C15" s="30" t="s">
        <v>75</v>
      </c>
      <c r="D15" s="8"/>
      <c r="E15" s="9"/>
      <c r="F15" s="31"/>
      <c r="G15" s="32"/>
      <c r="H15" s="33"/>
      <c r="I15" s="34">
        <f t="shared" si="0"/>
        <v>0</v>
      </c>
    </row>
    <row r="16" spans="1:9" s="18" customFormat="1">
      <c r="A16" s="28">
        <f>E16*F16</f>
        <v>40.455999999999996</v>
      </c>
      <c r="B16" s="7">
        <v>4</v>
      </c>
      <c r="C16" s="8" t="s">
        <v>26</v>
      </c>
      <c r="D16" s="7">
        <v>26</v>
      </c>
      <c r="E16" s="32">
        <f>D16*B16/1000</f>
        <v>0.104</v>
      </c>
      <c r="F16" s="28">
        <v>389</v>
      </c>
      <c r="G16" s="35">
        <f>E16</f>
        <v>0.104</v>
      </c>
      <c r="H16" s="33">
        <f>D16*B16/1000</f>
        <v>0.104</v>
      </c>
      <c r="I16" s="34">
        <f t="shared" si="0"/>
        <v>40.455999999999996</v>
      </c>
    </row>
    <row r="17" spans="1:15" s="18" customFormat="1">
      <c r="A17" s="28">
        <f t="shared" ref="A17:A22" si="1">E17*F17</f>
        <v>2.4319999999999999</v>
      </c>
      <c r="B17" s="7">
        <v>4</v>
      </c>
      <c r="C17" s="8" t="s">
        <v>76</v>
      </c>
      <c r="D17" s="7">
        <v>19</v>
      </c>
      <c r="E17" s="32">
        <f>D17*B17/1000</f>
        <v>7.5999999999999998E-2</v>
      </c>
      <c r="F17" s="28">
        <v>32</v>
      </c>
      <c r="G17" s="35">
        <f t="shared" ref="G17:G22" si="2">E17</f>
        <v>7.5999999999999998E-2</v>
      </c>
      <c r="H17" s="33">
        <f t="shared" ref="H17:H24" si="3">D17*B17/1000</f>
        <v>7.5999999999999998E-2</v>
      </c>
      <c r="I17" s="34">
        <f t="shared" si="0"/>
        <v>2.4319999999999999</v>
      </c>
    </row>
    <row r="18" spans="1:15" s="18" customFormat="1">
      <c r="A18" s="28">
        <f t="shared" si="1"/>
        <v>3.12</v>
      </c>
      <c r="B18" s="7">
        <v>4</v>
      </c>
      <c r="C18" s="8" t="s">
        <v>77</v>
      </c>
      <c r="D18" s="7">
        <v>39</v>
      </c>
      <c r="E18" s="32">
        <f>D18*B18/1000</f>
        <v>0.156</v>
      </c>
      <c r="F18" s="28">
        <v>20</v>
      </c>
      <c r="G18" s="35">
        <f t="shared" si="2"/>
        <v>0.156</v>
      </c>
      <c r="H18" s="33">
        <f t="shared" si="3"/>
        <v>0.156</v>
      </c>
      <c r="I18" s="34">
        <f t="shared" si="0"/>
        <v>3.12</v>
      </c>
    </row>
    <row r="19" spans="1:15" s="18" customFormat="1">
      <c r="A19" s="28">
        <f t="shared" si="1"/>
        <v>1</v>
      </c>
      <c r="B19" s="7">
        <v>4</v>
      </c>
      <c r="C19" s="8" t="s">
        <v>27</v>
      </c>
      <c r="D19" s="7">
        <v>10</v>
      </c>
      <c r="E19" s="32">
        <f t="shared" ref="E19:E22" si="4">D19*B19/1000</f>
        <v>0.04</v>
      </c>
      <c r="F19" s="28">
        <v>25</v>
      </c>
      <c r="G19" s="35">
        <f t="shared" si="2"/>
        <v>0.04</v>
      </c>
      <c r="H19" s="33">
        <f t="shared" si="3"/>
        <v>0.04</v>
      </c>
      <c r="I19" s="34">
        <f t="shared" si="0"/>
        <v>1</v>
      </c>
    </row>
    <row r="20" spans="1:15" s="18" customFormat="1">
      <c r="A20" s="28">
        <f t="shared" si="1"/>
        <v>1.8782400000000001</v>
      </c>
      <c r="B20" s="7">
        <v>4</v>
      </c>
      <c r="C20" s="8" t="s">
        <v>28</v>
      </c>
      <c r="D20" s="7">
        <v>4</v>
      </c>
      <c r="E20" s="32">
        <f t="shared" si="4"/>
        <v>1.6E-2</v>
      </c>
      <c r="F20" s="28">
        <v>117.39</v>
      </c>
      <c r="G20" s="35">
        <f t="shared" si="2"/>
        <v>1.6E-2</v>
      </c>
      <c r="H20" s="33">
        <f t="shared" si="3"/>
        <v>1.6E-2</v>
      </c>
      <c r="I20" s="34">
        <f t="shared" si="0"/>
        <v>1.8782400000000001</v>
      </c>
    </row>
    <row r="21" spans="1:15" s="18" customFormat="1">
      <c r="A21" s="28">
        <f>E21*F21</f>
        <v>1.1599999999999999</v>
      </c>
      <c r="B21" s="7">
        <v>4</v>
      </c>
      <c r="C21" s="8" t="s">
        <v>29</v>
      </c>
      <c r="D21" s="7">
        <v>10</v>
      </c>
      <c r="E21" s="32">
        <f t="shared" si="4"/>
        <v>0.04</v>
      </c>
      <c r="F21" s="28">
        <v>29</v>
      </c>
      <c r="G21" s="35">
        <f t="shared" si="2"/>
        <v>0.04</v>
      </c>
      <c r="H21" s="33">
        <f>D21*B21/1000</f>
        <v>0.04</v>
      </c>
      <c r="I21" s="34">
        <f t="shared" si="0"/>
        <v>1.1599999999999999</v>
      </c>
    </row>
    <row r="22" spans="1:15" s="18" customFormat="1">
      <c r="A22" s="28">
        <f t="shared" si="1"/>
        <v>6.4000000000000001E-2</v>
      </c>
      <c r="B22" s="7">
        <v>4</v>
      </c>
      <c r="C22" s="8" t="s">
        <v>15</v>
      </c>
      <c r="D22" s="7">
        <v>1</v>
      </c>
      <c r="E22" s="32">
        <f t="shared" si="4"/>
        <v>4.0000000000000001E-3</v>
      </c>
      <c r="F22" s="28">
        <v>16</v>
      </c>
      <c r="G22" s="35">
        <f t="shared" si="2"/>
        <v>4.0000000000000001E-3</v>
      </c>
      <c r="H22" s="33">
        <f t="shared" si="3"/>
        <v>4.0000000000000001E-3</v>
      </c>
      <c r="I22" s="34">
        <f t="shared" si="0"/>
        <v>6.4000000000000001E-2</v>
      </c>
    </row>
    <row r="23" spans="1:15" s="18" customFormat="1">
      <c r="A23" s="28">
        <f>SUM(A16:A22)</f>
        <v>50.11023999999999</v>
      </c>
      <c r="B23" s="7"/>
      <c r="C23" s="8" t="s">
        <v>16</v>
      </c>
      <c r="D23" s="7"/>
      <c r="E23" s="32"/>
      <c r="F23" s="28"/>
      <c r="G23" s="35"/>
      <c r="H23" s="33">
        <f t="shared" si="3"/>
        <v>0</v>
      </c>
      <c r="I23" s="34">
        <f t="shared" si="0"/>
        <v>0</v>
      </c>
    </row>
    <row r="24" spans="1:15" s="18" customFormat="1" ht="15.75">
      <c r="A24" s="36">
        <f>A23/B22</f>
        <v>12.527559999999998</v>
      </c>
      <c r="B24" s="8"/>
      <c r="C24" s="8" t="s">
        <v>17</v>
      </c>
      <c r="D24" s="7"/>
      <c r="E24" s="32"/>
      <c r="F24" s="36">
        <f>A24</f>
        <v>12.527559999999998</v>
      </c>
      <c r="G24" s="35"/>
      <c r="H24" s="33">
        <f t="shared" si="3"/>
        <v>0</v>
      </c>
      <c r="I24" s="34">
        <f t="shared" si="0"/>
        <v>0</v>
      </c>
    </row>
    <row r="25" spans="1:15" s="18" customFormat="1" ht="15.75">
      <c r="A25" s="36"/>
      <c r="B25" s="8"/>
      <c r="C25" s="37"/>
      <c r="D25" s="11"/>
      <c r="E25" s="32"/>
      <c r="F25" s="36"/>
      <c r="G25" s="32"/>
      <c r="H25" s="33"/>
      <c r="I25" s="34">
        <f t="shared" si="0"/>
        <v>0</v>
      </c>
    </row>
    <row r="26" spans="1:15" s="18" customFormat="1" ht="15.75">
      <c r="A26" s="38"/>
      <c r="B26" s="29">
        <v>200</v>
      </c>
      <c r="C26" s="39" t="s">
        <v>24</v>
      </c>
      <c r="D26" s="8"/>
      <c r="E26" s="9"/>
      <c r="F26" s="31"/>
      <c r="G26" s="32"/>
      <c r="H26" s="33"/>
      <c r="I26" s="34">
        <f t="shared" si="0"/>
        <v>0</v>
      </c>
      <c r="O26" s="18" t="s">
        <v>18</v>
      </c>
    </row>
    <row r="27" spans="1:15" s="18" customFormat="1">
      <c r="A27" s="28">
        <f>E27*F27</f>
        <v>1.9000000000000001</v>
      </c>
      <c r="B27" s="7">
        <v>4</v>
      </c>
      <c r="C27" s="40" t="s">
        <v>25</v>
      </c>
      <c r="D27" s="7">
        <v>1</v>
      </c>
      <c r="E27" s="32">
        <f>D27*B27/1000</f>
        <v>4.0000000000000001E-3</v>
      </c>
      <c r="F27" s="28">
        <v>475</v>
      </c>
      <c r="G27" s="35">
        <f>E27</f>
        <v>4.0000000000000001E-3</v>
      </c>
      <c r="H27" s="33">
        <f>D27*B27/1000</f>
        <v>4.0000000000000001E-3</v>
      </c>
      <c r="I27" s="34">
        <f>G27*F27</f>
        <v>1.9000000000000001</v>
      </c>
    </row>
    <row r="28" spans="1:15" s="18" customFormat="1">
      <c r="A28" s="28">
        <f>E28*F28</f>
        <v>4.47</v>
      </c>
      <c r="B28" s="7">
        <v>4</v>
      </c>
      <c r="C28" s="40" t="s">
        <v>14</v>
      </c>
      <c r="D28" s="7">
        <v>15</v>
      </c>
      <c r="E28" s="32">
        <f>D28*B28/1000</f>
        <v>0.06</v>
      </c>
      <c r="F28" s="28">
        <v>74.5</v>
      </c>
      <c r="G28" s="35">
        <f>E28</f>
        <v>0.06</v>
      </c>
      <c r="H28" s="33">
        <f>D28*B28/1000</f>
        <v>0.06</v>
      </c>
      <c r="I28" s="34">
        <f>G28*F28</f>
        <v>4.47</v>
      </c>
    </row>
    <row r="29" spans="1:15" s="18" customFormat="1">
      <c r="A29" s="28">
        <f>SUM(A27:A28)</f>
        <v>6.37</v>
      </c>
      <c r="B29" s="8"/>
      <c r="C29" s="8" t="s">
        <v>16</v>
      </c>
      <c r="D29" s="7"/>
      <c r="E29" s="32"/>
      <c r="F29" s="28"/>
      <c r="G29" s="9"/>
      <c r="H29" s="33">
        <f>D29*B29/1000</f>
        <v>0</v>
      </c>
      <c r="I29" s="34">
        <f t="shared" si="0"/>
        <v>0</v>
      </c>
    </row>
    <row r="30" spans="1:15" s="18" customFormat="1" ht="15.75">
      <c r="A30" s="36">
        <f>A29/B28</f>
        <v>1.5925</v>
      </c>
      <c r="B30" s="30"/>
      <c r="C30" s="8" t="s">
        <v>17</v>
      </c>
      <c r="D30" s="7"/>
      <c r="E30" s="32"/>
      <c r="F30" s="36">
        <f>A30</f>
        <v>1.5925</v>
      </c>
      <c r="G30" s="9"/>
      <c r="H30" s="33">
        <f>D30*B30/1000</f>
        <v>0</v>
      </c>
      <c r="I30" s="34">
        <f t="shared" si="0"/>
        <v>0</v>
      </c>
    </row>
    <row r="31" spans="1:15" s="18" customFormat="1" ht="15.75">
      <c r="A31" s="36"/>
      <c r="B31" s="30"/>
      <c r="C31" s="8"/>
      <c r="D31" s="7"/>
      <c r="E31" s="32"/>
      <c r="F31" s="36"/>
      <c r="G31" s="9"/>
      <c r="H31" s="33"/>
      <c r="I31" s="34">
        <f t="shared" si="0"/>
        <v>0</v>
      </c>
    </row>
    <row r="32" spans="1:15" s="18" customFormat="1" ht="15.75">
      <c r="A32" s="38"/>
      <c r="B32" s="29">
        <v>30</v>
      </c>
      <c r="C32" s="39" t="s">
        <v>19</v>
      </c>
      <c r="D32" s="8"/>
      <c r="E32" s="9"/>
      <c r="F32" s="31"/>
      <c r="G32" s="9"/>
      <c r="H32" s="33"/>
      <c r="I32" s="34">
        <f t="shared" si="0"/>
        <v>0</v>
      </c>
    </row>
    <row r="33" spans="1:9" s="18" customFormat="1">
      <c r="A33" s="28">
        <f>E33*F33</f>
        <v>10.404</v>
      </c>
      <c r="B33" s="7">
        <v>4</v>
      </c>
      <c r="C33" s="40" t="s">
        <v>20</v>
      </c>
      <c r="D33" s="7">
        <v>30.6</v>
      </c>
      <c r="E33" s="32">
        <f>D33*B33/1000</f>
        <v>0.12240000000000001</v>
      </c>
      <c r="F33" s="28">
        <v>85</v>
      </c>
      <c r="G33" s="35">
        <f>E33</f>
        <v>0.12240000000000001</v>
      </c>
      <c r="H33" s="33">
        <f>D33*B33/1000</f>
        <v>0.12240000000000001</v>
      </c>
      <c r="I33" s="34">
        <f t="shared" si="0"/>
        <v>10.404</v>
      </c>
    </row>
    <row r="34" spans="1:9" s="18" customFormat="1">
      <c r="A34" s="28">
        <f>SUM(A33)</f>
        <v>10.404</v>
      </c>
      <c r="B34" s="8"/>
      <c r="C34" s="8" t="s">
        <v>16</v>
      </c>
      <c r="D34" s="7"/>
      <c r="E34" s="32"/>
      <c r="F34" s="28"/>
      <c r="G34" s="9"/>
      <c r="H34" s="33">
        <f>D34*B34/1000</f>
        <v>0</v>
      </c>
      <c r="I34" s="34">
        <f t="shared" si="0"/>
        <v>0</v>
      </c>
    </row>
    <row r="35" spans="1:9" s="18" customFormat="1" ht="15.75">
      <c r="A35" s="36">
        <f>A34/B33</f>
        <v>2.601</v>
      </c>
      <c r="B35" s="30"/>
      <c r="C35" s="8" t="s">
        <v>17</v>
      </c>
      <c r="D35" s="7"/>
      <c r="E35" s="32"/>
      <c r="F35" s="36">
        <f>A35</f>
        <v>2.601</v>
      </c>
      <c r="G35" s="9"/>
      <c r="H35" s="33">
        <f>D35*B35/1000</f>
        <v>0</v>
      </c>
      <c r="I35" s="34">
        <f t="shared" si="0"/>
        <v>0</v>
      </c>
    </row>
    <row r="36" spans="1:9" s="18" customFormat="1" ht="15.75">
      <c r="A36" s="36"/>
      <c r="B36" s="30"/>
      <c r="C36" s="8"/>
      <c r="D36" s="7"/>
      <c r="E36" s="32"/>
      <c r="F36" s="36"/>
      <c r="G36" s="9"/>
      <c r="H36" s="33"/>
      <c r="I36" s="34"/>
    </row>
    <row r="37" spans="1:9" s="18" customFormat="1" ht="15.75">
      <c r="A37" s="38"/>
      <c r="B37" s="29">
        <v>30</v>
      </c>
      <c r="C37" s="39" t="s">
        <v>32</v>
      </c>
      <c r="D37" s="8"/>
      <c r="E37" s="9"/>
      <c r="F37" s="31"/>
      <c r="G37" s="9"/>
      <c r="H37" s="33"/>
      <c r="I37" s="34">
        <f t="shared" si="0"/>
        <v>0</v>
      </c>
    </row>
    <row r="38" spans="1:9" s="18" customFormat="1">
      <c r="A38" s="28">
        <f>E38*F38</f>
        <v>9.1199999999999992</v>
      </c>
      <c r="B38" s="7">
        <v>4</v>
      </c>
      <c r="C38" s="40" t="s">
        <v>37</v>
      </c>
      <c r="D38" s="7">
        <v>30</v>
      </c>
      <c r="E38" s="32">
        <f>D38*B38/1000</f>
        <v>0.12</v>
      </c>
      <c r="F38" s="28">
        <v>76</v>
      </c>
      <c r="G38" s="35">
        <f>E38</f>
        <v>0.12</v>
      </c>
      <c r="H38" s="33">
        <f>D38*B38/1000</f>
        <v>0.12</v>
      </c>
      <c r="I38" s="34">
        <f t="shared" si="0"/>
        <v>9.1199999999999992</v>
      </c>
    </row>
    <row r="39" spans="1:9" s="18" customFormat="1">
      <c r="A39" s="28">
        <f>SUM(A38)</f>
        <v>9.1199999999999992</v>
      </c>
      <c r="B39" s="8"/>
      <c r="C39" s="8" t="s">
        <v>16</v>
      </c>
      <c r="D39" s="7"/>
      <c r="E39" s="32"/>
      <c r="F39" s="28"/>
      <c r="G39" s="9"/>
      <c r="H39" s="33">
        <f>D39*B39/1000</f>
        <v>0</v>
      </c>
      <c r="I39" s="34">
        <f t="shared" si="0"/>
        <v>0</v>
      </c>
    </row>
    <row r="40" spans="1:9" s="18" customFormat="1" ht="15.75">
      <c r="A40" s="36">
        <f>A39/B38</f>
        <v>2.2799999999999998</v>
      </c>
      <c r="B40" s="30"/>
      <c r="C40" s="8" t="s">
        <v>17</v>
      </c>
      <c r="D40" s="7"/>
      <c r="E40" s="32"/>
      <c r="F40" s="36">
        <f>A40</f>
        <v>2.2799999999999998</v>
      </c>
      <c r="G40" s="9"/>
      <c r="H40" s="33">
        <f>D40*B40/1000</f>
        <v>0</v>
      </c>
      <c r="I40" s="34">
        <f t="shared" si="0"/>
        <v>0</v>
      </c>
    </row>
    <row r="41" spans="1:9" s="18" customFormat="1" ht="15.75">
      <c r="A41" s="36"/>
      <c r="B41" s="30"/>
      <c r="C41" s="8"/>
      <c r="D41" s="7"/>
      <c r="E41" s="32"/>
      <c r="F41" s="36"/>
      <c r="G41" s="9"/>
      <c r="H41" s="33"/>
      <c r="I41" s="34">
        <f t="shared" si="0"/>
        <v>0</v>
      </c>
    </row>
    <row r="42" spans="1:9" s="18" customFormat="1" ht="15.75">
      <c r="A42" s="36">
        <f>A39+A34+A29+A23</f>
        <v>76.004239999999996</v>
      </c>
      <c r="B42" s="8"/>
      <c r="C42" s="30" t="s">
        <v>21</v>
      </c>
      <c r="D42" s="8"/>
      <c r="E42" s="9"/>
      <c r="F42" s="36">
        <f>F43*B38</f>
        <v>76.004239999999996</v>
      </c>
      <c r="G42" s="9"/>
      <c r="H42" s="41"/>
      <c r="I42" s="34">
        <f>SUM(I14:I41)</f>
        <v>76.004239999999996</v>
      </c>
    </row>
    <row r="43" spans="1:9" s="18" customFormat="1" ht="15.75">
      <c r="A43" s="36">
        <f>A42/B38</f>
        <v>19.001059999999999</v>
      </c>
      <c r="B43" s="8"/>
      <c r="C43" s="30" t="s">
        <v>17</v>
      </c>
      <c r="D43" s="8"/>
      <c r="E43" s="9"/>
      <c r="F43" s="36">
        <f>A43</f>
        <v>19.001059999999999</v>
      </c>
      <c r="G43" s="9"/>
      <c r="H43" s="33"/>
      <c r="I43" s="34"/>
    </row>
    <row r="44" spans="1:9" s="18" customFormat="1" ht="15.75">
      <c r="C44" s="1254" t="s">
        <v>33</v>
      </c>
      <c r="D44" s="1254"/>
      <c r="E44" s="1254"/>
      <c r="F44" s="1254"/>
      <c r="G44" s="1254"/>
      <c r="H44" s="42"/>
      <c r="I44" s="43"/>
    </row>
    <row r="45" spans="1:9" s="18" customFormat="1" ht="15.75">
      <c r="C45" s="1254" t="s">
        <v>22</v>
      </c>
      <c r="D45" s="1254"/>
      <c r="E45" s="1254"/>
      <c r="F45" s="1254"/>
      <c r="G45" s="1254"/>
      <c r="H45" s="42"/>
      <c r="I45" s="43"/>
    </row>
    <row r="46" spans="1:9" s="18" customFormat="1" ht="15.75">
      <c r="B46" s="44"/>
      <c r="C46" s="44" t="s">
        <v>23</v>
      </c>
      <c r="D46" s="44"/>
      <c r="E46" s="44"/>
      <c r="F46" s="44"/>
      <c r="G46" s="44"/>
      <c r="H46" s="43"/>
      <c r="I46" s="43"/>
    </row>
  </sheetData>
  <mergeCells count="11">
    <mergeCell ref="F6:G6"/>
    <mergeCell ref="F8:G8"/>
    <mergeCell ref="C44:G44"/>
    <mergeCell ref="C45:G45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6" zoomScale="60" workbookViewId="0">
      <selection activeCell="P48" sqref="P48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7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87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72</v>
      </c>
      <c r="D14" s="7"/>
      <c r="E14" s="32"/>
      <c r="F14" s="36"/>
      <c r="G14" s="35"/>
      <c r="H14" s="33"/>
      <c r="I14" s="34"/>
    </row>
    <row r="15" spans="1:9" s="18" customFormat="1" ht="15.75">
      <c r="A15" s="28"/>
      <c r="B15" s="29">
        <v>205</v>
      </c>
      <c r="C15" s="30" t="s">
        <v>73</v>
      </c>
      <c r="D15" s="8"/>
      <c r="E15" s="9"/>
      <c r="F15" s="31"/>
      <c r="G15" s="32"/>
      <c r="H15" s="33"/>
      <c r="I15" s="34"/>
    </row>
    <row r="16" spans="1:9" s="18" customFormat="1">
      <c r="A16" s="28">
        <f t="shared" ref="A16:A20" si="0">E16*F16</f>
        <v>19.53</v>
      </c>
      <c r="B16" s="7">
        <v>18</v>
      </c>
      <c r="C16" s="8" t="s">
        <v>74</v>
      </c>
      <c r="D16" s="7">
        <v>31</v>
      </c>
      <c r="E16" s="32">
        <f t="shared" ref="E16:E20" si="1">D16*B16/1000</f>
        <v>0.55800000000000005</v>
      </c>
      <c r="F16" s="28">
        <v>35</v>
      </c>
      <c r="G16" s="35">
        <f>E16</f>
        <v>0.55800000000000005</v>
      </c>
      <c r="H16" s="33">
        <f t="shared" ref="H16:H22" si="2">D16*B16/1000</f>
        <v>0.55800000000000005</v>
      </c>
      <c r="I16" s="34">
        <f>G16*F16</f>
        <v>19.53</v>
      </c>
    </row>
    <row r="17" spans="1:15" s="18" customFormat="1">
      <c r="A17" s="28">
        <f t="shared" si="0"/>
        <v>53.73</v>
      </c>
      <c r="B17" s="7">
        <v>18</v>
      </c>
      <c r="C17" s="8" t="s">
        <v>13</v>
      </c>
      <c r="D17" s="7">
        <v>5</v>
      </c>
      <c r="E17" s="32">
        <f t="shared" si="1"/>
        <v>0.09</v>
      </c>
      <c r="F17" s="28">
        <v>597</v>
      </c>
      <c r="G17" s="35">
        <f t="shared" ref="G17:G20" si="3">E17</f>
        <v>0.09</v>
      </c>
      <c r="H17" s="33">
        <f t="shared" si="2"/>
        <v>0.09</v>
      </c>
      <c r="I17" s="34">
        <f t="shared" ref="I17:I44" si="4">G17*F17</f>
        <v>53.73</v>
      </c>
    </row>
    <row r="18" spans="1:15" s="18" customFormat="1">
      <c r="A18" s="28">
        <f t="shared" si="0"/>
        <v>178.01999999999998</v>
      </c>
      <c r="B18" s="7">
        <v>18</v>
      </c>
      <c r="C18" s="8" t="s">
        <v>35</v>
      </c>
      <c r="D18" s="7">
        <v>23</v>
      </c>
      <c r="E18" s="32">
        <f t="shared" si="1"/>
        <v>0.41399999999999998</v>
      </c>
      <c r="F18" s="28">
        <v>430</v>
      </c>
      <c r="G18" s="35">
        <f t="shared" si="3"/>
        <v>0.41399999999999998</v>
      </c>
      <c r="H18" s="33">
        <f t="shared" si="2"/>
        <v>0.41399999999999998</v>
      </c>
      <c r="I18" s="34">
        <f t="shared" si="4"/>
        <v>178.01999999999998</v>
      </c>
    </row>
    <row r="19" spans="1:15" s="18" customFormat="1">
      <c r="A19" s="28">
        <f t="shared" si="0"/>
        <v>6.7050000000000001</v>
      </c>
      <c r="B19" s="7">
        <v>18</v>
      </c>
      <c r="C19" s="8" t="s">
        <v>14</v>
      </c>
      <c r="D19" s="7">
        <v>5</v>
      </c>
      <c r="E19" s="32">
        <f t="shared" si="1"/>
        <v>0.09</v>
      </c>
      <c r="F19" s="28">
        <v>74.5</v>
      </c>
      <c r="G19" s="35">
        <f>E19+E26</f>
        <v>0.36</v>
      </c>
      <c r="H19" s="33">
        <f t="shared" si="2"/>
        <v>0.09</v>
      </c>
      <c r="I19" s="34">
        <f t="shared" si="4"/>
        <v>26.82</v>
      </c>
    </row>
    <row r="20" spans="1:15" s="18" customFormat="1">
      <c r="A20" s="28">
        <f t="shared" si="0"/>
        <v>0.28799999999999998</v>
      </c>
      <c r="B20" s="7">
        <v>18</v>
      </c>
      <c r="C20" s="8" t="s">
        <v>15</v>
      </c>
      <c r="D20" s="7">
        <v>1</v>
      </c>
      <c r="E20" s="32">
        <f t="shared" si="1"/>
        <v>1.7999999999999999E-2</v>
      </c>
      <c r="F20" s="28">
        <v>16</v>
      </c>
      <c r="G20" s="35">
        <f t="shared" si="3"/>
        <v>1.7999999999999999E-2</v>
      </c>
      <c r="H20" s="33">
        <f t="shared" si="2"/>
        <v>1.7999999999999999E-2</v>
      </c>
      <c r="I20" s="34">
        <f t="shared" si="4"/>
        <v>0.28799999999999998</v>
      </c>
    </row>
    <row r="21" spans="1:15" s="18" customFormat="1">
      <c r="A21" s="28">
        <f>SUM(A16:A20)</f>
        <v>258.27299999999997</v>
      </c>
      <c r="B21" s="7"/>
      <c r="C21" s="8" t="s">
        <v>16</v>
      </c>
      <c r="D21" s="7"/>
      <c r="E21" s="32"/>
      <c r="F21" s="28"/>
      <c r="G21" s="35"/>
      <c r="H21" s="33">
        <f t="shared" si="2"/>
        <v>0</v>
      </c>
      <c r="I21" s="34">
        <f t="shared" si="4"/>
        <v>0</v>
      </c>
    </row>
    <row r="22" spans="1:15" s="18" customFormat="1" ht="15.75">
      <c r="A22" s="36">
        <f>A21/B20</f>
        <v>14.348499999999998</v>
      </c>
      <c r="B22" s="8"/>
      <c r="C22" s="8" t="s">
        <v>17</v>
      </c>
      <c r="D22" s="7"/>
      <c r="E22" s="32"/>
      <c r="F22" s="36">
        <f>A22</f>
        <v>14.348499999999998</v>
      </c>
      <c r="G22" s="35"/>
      <c r="H22" s="33">
        <f t="shared" si="2"/>
        <v>0</v>
      </c>
      <c r="I22" s="34">
        <f t="shared" si="4"/>
        <v>0</v>
      </c>
    </row>
    <row r="23" spans="1:15" s="18" customFormat="1" ht="15.75">
      <c r="A23" s="36"/>
      <c r="B23" s="8"/>
      <c r="C23" s="8"/>
      <c r="D23" s="7"/>
      <c r="E23" s="32"/>
      <c r="F23" s="36"/>
      <c r="G23" s="35"/>
      <c r="H23" s="33"/>
      <c r="I23" s="34">
        <f t="shared" si="4"/>
        <v>0</v>
      </c>
    </row>
    <row r="24" spans="1:15" s="18" customFormat="1" ht="15.75">
      <c r="A24" s="38"/>
      <c r="B24" s="29">
        <v>200</v>
      </c>
      <c r="C24" s="39" t="s">
        <v>24</v>
      </c>
      <c r="D24" s="8"/>
      <c r="E24" s="9"/>
      <c r="F24" s="31"/>
      <c r="G24" s="32"/>
      <c r="H24" s="33"/>
      <c r="I24" s="34">
        <f t="shared" si="4"/>
        <v>0</v>
      </c>
      <c r="O24" s="18" t="s">
        <v>18</v>
      </c>
    </row>
    <row r="25" spans="1:15" s="18" customFormat="1">
      <c r="A25" s="28">
        <f>E25*F25</f>
        <v>8.5499999999999989</v>
      </c>
      <c r="B25" s="7">
        <v>18</v>
      </c>
      <c r="C25" s="40" t="s">
        <v>25</v>
      </c>
      <c r="D25" s="7">
        <v>1</v>
      </c>
      <c r="E25" s="32">
        <f>D25*B25/1000</f>
        <v>1.7999999999999999E-2</v>
      </c>
      <c r="F25" s="28">
        <v>475</v>
      </c>
      <c r="G25" s="35">
        <f>E25</f>
        <v>1.7999999999999999E-2</v>
      </c>
      <c r="H25" s="33">
        <f>D25*B25/1000</f>
        <v>1.7999999999999999E-2</v>
      </c>
      <c r="I25" s="34">
        <f t="shared" si="4"/>
        <v>8.5499999999999989</v>
      </c>
    </row>
    <row r="26" spans="1:15" s="18" customFormat="1">
      <c r="A26" s="28">
        <f>E26*F26</f>
        <v>20.115000000000002</v>
      </c>
      <c r="B26" s="7">
        <v>18</v>
      </c>
      <c r="C26" s="40" t="s">
        <v>14</v>
      </c>
      <c r="D26" s="7">
        <v>15</v>
      </c>
      <c r="E26" s="32">
        <f>D26*B26/1000</f>
        <v>0.27</v>
      </c>
      <c r="F26" s="28">
        <v>74.5</v>
      </c>
      <c r="G26" s="35"/>
      <c r="H26" s="33">
        <f>D26*B26/1000</f>
        <v>0.27</v>
      </c>
      <c r="I26" s="34">
        <f t="shared" si="4"/>
        <v>0</v>
      </c>
    </row>
    <row r="27" spans="1:15" s="18" customFormat="1">
      <c r="A27" s="28">
        <f>SUM(A25:A26)</f>
        <v>28.664999999999999</v>
      </c>
      <c r="B27" s="8"/>
      <c r="C27" s="8" t="s">
        <v>16</v>
      </c>
      <c r="D27" s="7"/>
      <c r="E27" s="32"/>
      <c r="F27" s="28"/>
      <c r="G27" s="9"/>
      <c r="H27" s="33">
        <f>D27*B27/1000</f>
        <v>0</v>
      </c>
      <c r="I27" s="34">
        <f t="shared" si="4"/>
        <v>0</v>
      </c>
    </row>
    <row r="28" spans="1:15" s="18" customFormat="1" ht="15.75">
      <c r="A28" s="36">
        <f>A27/B26</f>
        <v>1.5925</v>
      </c>
      <c r="B28" s="30"/>
      <c r="C28" s="8" t="s">
        <v>17</v>
      </c>
      <c r="D28" s="7"/>
      <c r="E28" s="32"/>
      <c r="F28" s="36">
        <f>A28</f>
        <v>1.5925</v>
      </c>
      <c r="G28" s="9"/>
      <c r="H28" s="33">
        <f>D28*B28/1000</f>
        <v>0</v>
      </c>
      <c r="I28" s="34">
        <f t="shared" si="4"/>
        <v>0</v>
      </c>
    </row>
    <row r="29" spans="1:15" s="18" customFormat="1" ht="15.75">
      <c r="A29" s="36"/>
      <c r="B29" s="30"/>
      <c r="C29" s="8"/>
      <c r="D29" s="7"/>
      <c r="E29" s="32"/>
      <c r="F29" s="36"/>
      <c r="G29" s="9"/>
      <c r="H29" s="33"/>
      <c r="I29" s="34">
        <f t="shared" si="4"/>
        <v>0</v>
      </c>
    </row>
    <row r="30" spans="1:15" s="18" customFormat="1" ht="15.75">
      <c r="A30" s="38"/>
      <c r="B30" s="29">
        <v>30</v>
      </c>
      <c r="C30" s="39" t="s">
        <v>56</v>
      </c>
      <c r="D30" s="8"/>
      <c r="E30" s="9"/>
      <c r="F30" s="31"/>
      <c r="G30" s="9"/>
      <c r="H30" s="33"/>
      <c r="I30" s="34">
        <f t="shared" si="4"/>
        <v>0</v>
      </c>
    </row>
    <row r="31" spans="1:15" s="18" customFormat="1">
      <c r="A31" s="28">
        <f>E31*F31</f>
        <v>51.246000000000009</v>
      </c>
      <c r="B31" s="7">
        <v>18</v>
      </c>
      <c r="C31" s="40" t="s">
        <v>56</v>
      </c>
      <c r="D31" s="7">
        <v>30</v>
      </c>
      <c r="E31" s="32">
        <f>D31*B31/1000</f>
        <v>0.54</v>
      </c>
      <c r="F31" s="28">
        <v>94.9</v>
      </c>
      <c r="G31" s="35">
        <f>E31</f>
        <v>0.54</v>
      </c>
      <c r="H31" s="33">
        <f>D31*B31/1000</f>
        <v>0.54</v>
      </c>
      <c r="I31" s="34">
        <f t="shared" si="4"/>
        <v>51.246000000000009</v>
      </c>
    </row>
    <row r="32" spans="1:15" s="18" customFormat="1">
      <c r="A32" s="28">
        <f>SUM(A31)</f>
        <v>51.246000000000009</v>
      </c>
      <c r="B32" s="8"/>
      <c r="C32" s="8" t="s">
        <v>16</v>
      </c>
      <c r="D32" s="7"/>
      <c r="E32" s="32"/>
      <c r="F32" s="28"/>
      <c r="G32" s="9"/>
      <c r="H32" s="33">
        <f>D32*B32/1000</f>
        <v>0</v>
      </c>
      <c r="I32" s="34">
        <f t="shared" si="4"/>
        <v>0</v>
      </c>
    </row>
    <row r="33" spans="1:9" s="18" customFormat="1" ht="15.75">
      <c r="A33" s="36">
        <f>A32/B31</f>
        <v>2.8470000000000004</v>
      </c>
      <c r="B33" s="30"/>
      <c r="C33" s="8" t="s">
        <v>17</v>
      </c>
      <c r="D33" s="7"/>
      <c r="E33" s="32"/>
      <c r="F33" s="36">
        <f>A33</f>
        <v>2.8470000000000004</v>
      </c>
      <c r="G33" s="9"/>
      <c r="H33" s="33">
        <f>D33*B33/1000</f>
        <v>0</v>
      </c>
      <c r="I33" s="34">
        <f t="shared" si="4"/>
        <v>0</v>
      </c>
    </row>
    <row r="34" spans="1:9" s="18" customFormat="1" ht="15.75">
      <c r="A34" s="36"/>
      <c r="B34" s="30"/>
      <c r="C34" s="8"/>
      <c r="D34" s="7"/>
      <c r="E34" s="32"/>
      <c r="F34" s="36"/>
      <c r="G34" s="9"/>
      <c r="H34" s="33"/>
      <c r="I34" s="34"/>
    </row>
    <row r="35" spans="1:9" s="18" customFormat="1" ht="15.75">
      <c r="A35" s="38"/>
      <c r="B35" s="29">
        <v>25</v>
      </c>
      <c r="C35" s="39" t="s">
        <v>19</v>
      </c>
      <c r="D35" s="8"/>
      <c r="E35" s="9"/>
      <c r="F35" s="31"/>
      <c r="G35" s="9"/>
      <c r="H35" s="33"/>
      <c r="I35" s="34">
        <f t="shared" si="4"/>
        <v>0</v>
      </c>
    </row>
    <row r="36" spans="1:9" s="18" customFormat="1">
      <c r="A36" s="28">
        <f>E36*F36</f>
        <v>37.515599999999999</v>
      </c>
      <c r="B36" s="7">
        <v>18</v>
      </c>
      <c r="C36" s="40" t="s">
        <v>20</v>
      </c>
      <c r="D36" s="7">
        <v>24.52</v>
      </c>
      <c r="E36" s="32">
        <f>D36*B36/1000</f>
        <v>0.44136000000000003</v>
      </c>
      <c r="F36" s="28">
        <v>85</v>
      </c>
      <c r="G36" s="35">
        <f>E36</f>
        <v>0.44136000000000003</v>
      </c>
      <c r="H36" s="33">
        <f>D36*B36/1000</f>
        <v>0.44136000000000003</v>
      </c>
      <c r="I36" s="34">
        <f t="shared" si="4"/>
        <v>37.515599999999999</v>
      </c>
    </row>
    <row r="37" spans="1:9" s="18" customFormat="1">
      <c r="A37" s="28">
        <f>SUM(A36)</f>
        <v>37.515599999999999</v>
      </c>
      <c r="B37" s="8"/>
      <c r="C37" s="8" t="s">
        <v>16</v>
      </c>
      <c r="D37" s="7"/>
      <c r="E37" s="32"/>
      <c r="F37" s="28"/>
      <c r="G37" s="9"/>
      <c r="H37" s="33">
        <f>D37*B37/1000</f>
        <v>0</v>
      </c>
      <c r="I37" s="34">
        <f t="shared" si="4"/>
        <v>0</v>
      </c>
    </row>
    <row r="38" spans="1:9" s="18" customFormat="1" ht="15.75">
      <c r="A38" s="36">
        <f>A37/B36</f>
        <v>2.0842000000000001</v>
      </c>
      <c r="B38" s="30"/>
      <c r="C38" s="8" t="s">
        <v>17</v>
      </c>
      <c r="D38" s="7"/>
      <c r="E38" s="32"/>
      <c r="F38" s="36">
        <f>A38</f>
        <v>2.0842000000000001</v>
      </c>
      <c r="G38" s="9"/>
      <c r="H38" s="33">
        <f>D38*B38/1000</f>
        <v>0</v>
      </c>
      <c r="I38" s="34">
        <f t="shared" si="4"/>
        <v>0</v>
      </c>
    </row>
    <row r="39" spans="1:9" s="18" customFormat="1" ht="15.75">
      <c r="A39" s="36"/>
      <c r="B39" s="30"/>
      <c r="C39" s="8"/>
      <c r="D39" s="7"/>
      <c r="E39" s="32"/>
      <c r="F39" s="36"/>
      <c r="G39" s="9"/>
      <c r="H39" s="33"/>
      <c r="I39" s="34">
        <f t="shared" si="4"/>
        <v>0</v>
      </c>
    </row>
    <row r="40" spans="1:9" s="18" customFormat="1" ht="15.75">
      <c r="A40" s="38"/>
      <c r="B40" s="29">
        <v>28</v>
      </c>
      <c r="C40" s="39" t="s">
        <v>32</v>
      </c>
      <c r="D40" s="8"/>
      <c r="E40" s="9"/>
      <c r="F40" s="31"/>
      <c r="G40" s="9"/>
      <c r="H40" s="33"/>
      <c r="I40" s="34">
        <f t="shared" si="4"/>
        <v>0</v>
      </c>
    </row>
    <row r="41" spans="1:9" s="18" customFormat="1">
      <c r="A41" s="28">
        <f>E41*F41</f>
        <v>38.304000000000002</v>
      </c>
      <c r="B41" s="7">
        <v>18</v>
      </c>
      <c r="C41" s="40" t="s">
        <v>37</v>
      </c>
      <c r="D41" s="7">
        <v>28</v>
      </c>
      <c r="E41" s="32">
        <f>D41*B41/1000</f>
        <v>0.504</v>
      </c>
      <c r="F41" s="28">
        <v>76</v>
      </c>
      <c r="G41" s="35">
        <f>E41</f>
        <v>0.504</v>
      </c>
      <c r="H41" s="33">
        <f>D41*B41/1000</f>
        <v>0.504</v>
      </c>
      <c r="I41" s="34">
        <f t="shared" si="4"/>
        <v>38.304000000000002</v>
      </c>
    </row>
    <row r="42" spans="1:9" s="18" customFormat="1">
      <c r="A42" s="28">
        <f>SUM(A41)</f>
        <v>38.304000000000002</v>
      </c>
      <c r="B42" s="8"/>
      <c r="C42" s="8" t="s">
        <v>16</v>
      </c>
      <c r="D42" s="7"/>
      <c r="E42" s="32"/>
      <c r="F42" s="28"/>
      <c r="G42" s="9"/>
      <c r="H42" s="33">
        <f>D42*B42/1000</f>
        <v>0</v>
      </c>
      <c r="I42" s="34">
        <f t="shared" si="4"/>
        <v>0</v>
      </c>
    </row>
    <row r="43" spans="1:9" s="18" customFormat="1" ht="15.75">
      <c r="A43" s="36">
        <f>A42/B41</f>
        <v>2.1280000000000001</v>
      </c>
      <c r="B43" s="30"/>
      <c r="C43" s="8" t="s">
        <v>17</v>
      </c>
      <c r="D43" s="7"/>
      <c r="E43" s="32"/>
      <c r="F43" s="36">
        <f>A43</f>
        <v>2.1280000000000001</v>
      </c>
      <c r="G43" s="9"/>
      <c r="H43" s="33">
        <f>D43*B43/1000</f>
        <v>0</v>
      </c>
      <c r="I43" s="34">
        <f t="shared" si="4"/>
        <v>0</v>
      </c>
    </row>
    <row r="44" spans="1:9" s="18" customFormat="1" ht="15.75">
      <c r="A44" s="36"/>
      <c r="B44" s="30"/>
      <c r="C44" s="8"/>
      <c r="D44" s="7"/>
      <c r="E44" s="32"/>
      <c r="F44" s="36"/>
      <c r="G44" s="9"/>
      <c r="H44" s="33"/>
      <c r="I44" s="34">
        <f t="shared" si="4"/>
        <v>0</v>
      </c>
    </row>
    <row r="45" spans="1:9" s="18" customFormat="1" ht="15.75">
      <c r="A45" s="36">
        <f>A42+A37+A27+A21+A32</f>
        <v>414.00360000000001</v>
      </c>
      <c r="B45" s="8"/>
      <c r="C45" s="30" t="s">
        <v>21</v>
      </c>
      <c r="D45" s="8"/>
      <c r="E45" s="9"/>
      <c r="F45" s="36">
        <f>F46*B41</f>
        <v>414.00360000000001</v>
      </c>
      <c r="G45" s="9"/>
      <c r="H45" s="41"/>
      <c r="I45" s="34">
        <f>SUM(I16:I44)</f>
        <v>414.00360000000001</v>
      </c>
    </row>
    <row r="46" spans="1:9" s="18" customFormat="1" ht="15.75">
      <c r="A46" s="36">
        <f>A45/B41</f>
        <v>23.0002</v>
      </c>
      <c r="B46" s="8"/>
      <c r="C46" s="30" t="s">
        <v>17</v>
      </c>
      <c r="D46" s="8"/>
      <c r="E46" s="9"/>
      <c r="F46" s="36">
        <f>A46</f>
        <v>23.0002</v>
      </c>
      <c r="G46" s="9"/>
      <c r="H46" s="33"/>
      <c r="I46" s="34"/>
    </row>
    <row r="47" spans="1:9" s="18" customFormat="1" ht="15.75">
      <c r="C47" s="1254" t="s">
        <v>33</v>
      </c>
      <c r="D47" s="1254"/>
      <c r="E47" s="1254"/>
      <c r="F47" s="1254"/>
      <c r="G47" s="1254"/>
      <c r="H47" s="42"/>
      <c r="I47" s="43"/>
    </row>
    <row r="48" spans="1:9" s="18" customFormat="1" ht="15.75">
      <c r="C48" s="1254" t="s">
        <v>22</v>
      </c>
      <c r="D48" s="1254"/>
      <c r="E48" s="1254"/>
      <c r="F48" s="1254"/>
      <c r="G48" s="1254"/>
      <c r="H48" s="42"/>
      <c r="I48" s="43"/>
    </row>
    <row r="49" spans="2:9" s="18" customFormat="1" ht="15.75">
      <c r="B49" s="44"/>
      <c r="C49" s="44" t="s">
        <v>23</v>
      </c>
      <c r="D49" s="44"/>
      <c r="E49" s="44"/>
      <c r="F49" s="44"/>
      <c r="G49" s="44"/>
      <c r="H49" s="43"/>
      <c r="I49" s="43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73"/>
  <sheetViews>
    <sheetView view="pageBreakPreview" topLeftCell="A37" zoomScale="60" workbookViewId="0">
      <selection activeCell="P65" sqref="P65:P66"/>
    </sheetView>
  </sheetViews>
  <sheetFormatPr defaultRowHeight="15"/>
  <cols>
    <col min="1" max="1" width="17.140625" customWidth="1"/>
    <col min="2" max="2" width="13.7109375" customWidth="1"/>
    <col min="3" max="3" width="54.42578125" customWidth="1"/>
    <col min="4" max="4" width="13.7109375" customWidth="1"/>
    <col min="5" max="5" width="12.5703125" customWidth="1"/>
    <col min="6" max="6" width="15.7109375" customWidth="1"/>
    <col min="7" max="7" width="13.28515625" customWidth="1"/>
    <col min="8" max="8" width="12.7109375" customWidth="1"/>
    <col min="9" max="9" width="14.7109375" customWidth="1"/>
  </cols>
  <sheetData>
    <row r="1" spans="1:15">
      <c r="H1" s="1"/>
      <c r="I1" s="1"/>
    </row>
    <row r="2" spans="1:15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15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15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15" ht="31.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15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15" ht="18">
      <c r="A7" s="6"/>
      <c r="B7" s="11"/>
      <c r="C7" s="8"/>
      <c r="D7" s="9"/>
      <c r="E7" s="10"/>
      <c r="F7" s="12"/>
      <c r="G7" s="51"/>
      <c r="H7" s="1"/>
      <c r="I7" s="1"/>
    </row>
    <row r="8" spans="1:15" ht="18">
      <c r="A8" s="6"/>
      <c r="B8" s="11"/>
      <c r="C8" s="13"/>
      <c r="D8" s="9"/>
      <c r="E8" s="10"/>
      <c r="F8" s="1250"/>
      <c r="G8" s="1251"/>
      <c r="H8" s="1"/>
      <c r="I8" s="1"/>
    </row>
    <row r="9" spans="1:15" ht="18">
      <c r="A9" s="6"/>
      <c r="B9" s="11"/>
      <c r="C9" s="14"/>
      <c r="D9" s="9"/>
      <c r="E9" s="10"/>
      <c r="F9" s="3"/>
      <c r="G9" s="15"/>
      <c r="H9" s="1"/>
      <c r="I9" s="1"/>
    </row>
    <row r="10" spans="1:15" ht="18">
      <c r="A10" s="16"/>
      <c r="B10" s="17"/>
      <c r="C10" s="13"/>
      <c r="D10" s="9"/>
      <c r="E10" s="10"/>
      <c r="F10" s="3"/>
      <c r="G10" s="15"/>
      <c r="H10" s="1"/>
      <c r="I10" s="1"/>
    </row>
    <row r="11" spans="1:15" ht="20.25">
      <c r="A11" s="2"/>
      <c r="B11" s="18"/>
      <c r="C11" s="19" t="s">
        <v>91</v>
      </c>
      <c r="D11" s="4"/>
      <c r="E11" s="3"/>
      <c r="F11" s="3"/>
      <c r="G11" s="4"/>
      <c r="H11" s="1"/>
      <c r="I11" s="1"/>
    </row>
    <row r="12" spans="1:15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15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15" s="18" customFormat="1" ht="15.75">
      <c r="A14" s="36"/>
      <c r="B14" s="8"/>
      <c r="C14" s="30" t="s">
        <v>53</v>
      </c>
      <c r="D14" s="7"/>
      <c r="E14" s="32"/>
      <c r="F14" s="36"/>
      <c r="G14" s="35"/>
      <c r="H14" s="33"/>
      <c r="I14" s="34">
        <f t="shared" ref="I14:I68" si="0">G14*F14</f>
        <v>0</v>
      </c>
    </row>
    <row r="15" spans="1:15" s="18" customFormat="1" ht="15.75">
      <c r="A15" s="38"/>
      <c r="B15" s="29">
        <v>17</v>
      </c>
      <c r="C15" s="39" t="s">
        <v>88</v>
      </c>
      <c r="D15" s="8"/>
      <c r="E15" s="9"/>
      <c r="F15" s="31"/>
      <c r="G15" s="32"/>
      <c r="H15" s="33"/>
      <c r="I15" s="34">
        <f t="shared" si="0"/>
        <v>0</v>
      </c>
      <c r="O15" s="18" t="s">
        <v>18</v>
      </c>
    </row>
    <row r="16" spans="1:15" s="18" customFormat="1">
      <c r="A16" s="28">
        <f>E16*F16</f>
        <v>2815.3125</v>
      </c>
      <c r="B16" s="7">
        <v>325</v>
      </c>
      <c r="C16" s="40" t="s">
        <v>89</v>
      </c>
      <c r="D16" s="7">
        <v>17.5</v>
      </c>
      <c r="E16" s="32">
        <f>D16*B16/1000</f>
        <v>5.6875</v>
      </c>
      <c r="F16" s="28">
        <v>495</v>
      </c>
      <c r="G16" s="35">
        <f>E16</f>
        <v>5.6875</v>
      </c>
      <c r="H16" s="33">
        <f>D16*B16/1000</f>
        <v>5.6875</v>
      </c>
      <c r="I16" s="34">
        <f t="shared" si="0"/>
        <v>2815.3125</v>
      </c>
    </row>
    <row r="17" spans="1:9" s="18" customFormat="1">
      <c r="A17" s="28">
        <f>SUM(A16:A16)</f>
        <v>2815.3125</v>
      </c>
      <c r="B17" s="8"/>
      <c r="C17" s="8" t="s">
        <v>16</v>
      </c>
      <c r="D17" s="7"/>
      <c r="E17" s="32"/>
      <c r="F17" s="28"/>
      <c r="G17" s="9"/>
      <c r="H17" s="33">
        <f>D17*B17/1000</f>
        <v>0</v>
      </c>
      <c r="I17" s="34">
        <f t="shared" si="0"/>
        <v>0</v>
      </c>
    </row>
    <row r="18" spans="1:9" s="18" customFormat="1" ht="15.75">
      <c r="A18" s="36">
        <f>A17/B16</f>
        <v>8.6624999999999996</v>
      </c>
      <c r="B18" s="30"/>
      <c r="C18" s="8" t="s">
        <v>17</v>
      </c>
      <c r="D18" s="7"/>
      <c r="E18" s="32"/>
      <c r="F18" s="36">
        <f>A18</f>
        <v>8.6624999999999996</v>
      </c>
      <c r="G18" s="9"/>
      <c r="H18" s="33">
        <f>D18*B18/1000</f>
        <v>0</v>
      </c>
      <c r="I18" s="34">
        <f t="shared" si="0"/>
        <v>0</v>
      </c>
    </row>
    <row r="19" spans="1:9" s="18" customFormat="1" ht="15.75">
      <c r="A19" s="36"/>
      <c r="B19" s="30"/>
      <c r="C19" s="8"/>
      <c r="D19" s="7"/>
      <c r="E19" s="32"/>
      <c r="F19" s="36"/>
      <c r="G19" s="9"/>
      <c r="H19" s="33"/>
      <c r="I19" s="34">
        <f t="shared" si="0"/>
        <v>0</v>
      </c>
    </row>
    <row r="20" spans="1:9" s="18" customFormat="1" ht="15.75">
      <c r="A20" s="38"/>
      <c r="B20" s="29">
        <v>30</v>
      </c>
      <c r="C20" s="39" t="s">
        <v>90</v>
      </c>
      <c r="D20" s="8"/>
      <c r="E20" s="9"/>
      <c r="F20" s="31"/>
      <c r="G20" s="9"/>
      <c r="H20" s="33"/>
      <c r="I20" s="34">
        <f t="shared" si="0"/>
        <v>0</v>
      </c>
    </row>
    <row r="21" spans="1:9" s="18" customFormat="1">
      <c r="A21" s="28">
        <f>E21*F21</f>
        <v>1511.25</v>
      </c>
      <c r="B21" s="7">
        <v>325</v>
      </c>
      <c r="C21" s="40" t="s">
        <v>90</v>
      </c>
      <c r="D21" s="7">
        <v>30</v>
      </c>
      <c r="E21" s="32">
        <f>D21*B21/1000</f>
        <v>9.75</v>
      </c>
      <c r="F21" s="28">
        <v>155</v>
      </c>
      <c r="G21" s="35">
        <f>E21</f>
        <v>9.75</v>
      </c>
      <c r="H21" s="33">
        <f>D21*B21/1000</f>
        <v>9.75</v>
      </c>
      <c r="I21" s="34">
        <f t="shared" si="0"/>
        <v>1511.25</v>
      </c>
    </row>
    <row r="22" spans="1:9" s="18" customFormat="1">
      <c r="A22" s="28">
        <f>SUM(A21)</f>
        <v>1511.25</v>
      </c>
      <c r="B22" s="8"/>
      <c r="C22" s="8" t="s">
        <v>16</v>
      </c>
      <c r="D22" s="7"/>
      <c r="E22" s="32"/>
      <c r="F22" s="28"/>
      <c r="G22" s="9"/>
      <c r="H22" s="33">
        <f>D22*B22/1000</f>
        <v>0</v>
      </c>
      <c r="I22" s="34">
        <f t="shared" si="0"/>
        <v>0</v>
      </c>
    </row>
    <row r="23" spans="1:9" s="18" customFormat="1" ht="15.75">
      <c r="A23" s="36">
        <f>A22/B21</f>
        <v>4.6500000000000004</v>
      </c>
      <c r="B23" s="30"/>
      <c r="C23" s="8" t="s">
        <v>17</v>
      </c>
      <c r="D23" s="7"/>
      <c r="E23" s="32"/>
      <c r="F23" s="36">
        <f>A23</f>
        <v>4.6500000000000004</v>
      </c>
      <c r="G23" s="9"/>
      <c r="H23" s="33">
        <f>D23*B23/1000</f>
        <v>0</v>
      </c>
      <c r="I23" s="34">
        <f t="shared" si="0"/>
        <v>0</v>
      </c>
    </row>
    <row r="24" spans="1:9" s="18" customFormat="1" ht="15.75">
      <c r="A24" s="36"/>
      <c r="B24" s="8"/>
      <c r="C24" s="30"/>
      <c r="D24" s="7"/>
      <c r="E24" s="32"/>
      <c r="F24" s="36"/>
      <c r="G24" s="35"/>
      <c r="H24" s="33"/>
      <c r="I24" s="34">
        <f t="shared" si="0"/>
        <v>0</v>
      </c>
    </row>
    <row r="25" spans="1:9" s="18" customFormat="1" ht="15.75">
      <c r="A25" s="28"/>
      <c r="B25" s="29" t="s">
        <v>55</v>
      </c>
      <c r="C25" s="30" t="s">
        <v>75</v>
      </c>
      <c r="D25" s="8"/>
      <c r="E25" s="9"/>
      <c r="F25" s="31"/>
      <c r="G25" s="32"/>
      <c r="H25" s="33"/>
      <c r="I25" s="34">
        <f t="shared" si="0"/>
        <v>0</v>
      </c>
    </row>
    <row r="26" spans="1:9" s="18" customFormat="1">
      <c r="A26" s="28">
        <f>E26*F26</f>
        <v>3048.3374999999996</v>
      </c>
      <c r="B26" s="7">
        <v>325</v>
      </c>
      <c r="C26" s="8" t="s">
        <v>26</v>
      </c>
      <c r="D26" s="7">
        <v>26</v>
      </c>
      <c r="E26" s="32">
        <f>D26*B26/1000</f>
        <v>8.4499999999999993</v>
      </c>
      <c r="F26" s="28">
        <v>360.75</v>
      </c>
      <c r="G26" s="35">
        <f>E26+E37</f>
        <v>33.799999999999997</v>
      </c>
      <c r="H26" s="33">
        <f>D26*B26/1000</f>
        <v>8.4499999999999993</v>
      </c>
      <c r="I26" s="34">
        <f t="shared" si="0"/>
        <v>12193.349999999999</v>
      </c>
    </row>
    <row r="27" spans="1:9" s="18" customFormat="1">
      <c r="A27" s="28">
        <f t="shared" ref="A27:A32" si="1">E27*F27</f>
        <v>154.375</v>
      </c>
      <c r="B27" s="7">
        <v>325</v>
      </c>
      <c r="C27" s="8" t="s">
        <v>76</v>
      </c>
      <c r="D27" s="7">
        <v>19</v>
      </c>
      <c r="E27" s="32">
        <f>D27*B27/1000</f>
        <v>6.1749999999999998</v>
      </c>
      <c r="F27" s="28">
        <v>25</v>
      </c>
      <c r="G27" s="35">
        <f>E27</f>
        <v>6.1749999999999998</v>
      </c>
      <c r="H27" s="33">
        <f t="shared" ref="H27:H34" si="2">D27*B27/1000</f>
        <v>6.1749999999999998</v>
      </c>
      <c r="I27" s="34">
        <f t="shared" si="0"/>
        <v>154.375</v>
      </c>
    </row>
    <row r="28" spans="1:9" s="18" customFormat="1">
      <c r="A28" s="28">
        <f t="shared" si="1"/>
        <v>405.6</v>
      </c>
      <c r="B28" s="7">
        <v>325</v>
      </c>
      <c r="C28" s="8" t="s">
        <v>77</v>
      </c>
      <c r="D28" s="7">
        <v>39</v>
      </c>
      <c r="E28" s="32">
        <f>D28*B28/1000</f>
        <v>12.675000000000001</v>
      </c>
      <c r="F28" s="28">
        <v>32</v>
      </c>
      <c r="G28" s="35">
        <f>E28</f>
        <v>12.675000000000001</v>
      </c>
      <c r="H28" s="33">
        <f t="shared" si="2"/>
        <v>12.675000000000001</v>
      </c>
      <c r="I28" s="34">
        <f t="shared" si="0"/>
        <v>405.6</v>
      </c>
    </row>
    <row r="29" spans="1:9" s="18" customFormat="1">
      <c r="A29" s="28">
        <f t="shared" si="1"/>
        <v>123.5</v>
      </c>
      <c r="B29" s="7">
        <v>325</v>
      </c>
      <c r="C29" s="8" t="s">
        <v>27</v>
      </c>
      <c r="D29" s="7">
        <v>10</v>
      </c>
      <c r="E29" s="32">
        <f t="shared" ref="E29:E32" si="3">D29*B29/1000</f>
        <v>3.25</v>
      </c>
      <c r="F29" s="28">
        <v>38</v>
      </c>
      <c r="G29" s="35">
        <f>E29+E38</f>
        <v>7.15</v>
      </c>
      <c r="H29" s="33">
        <f t="shared" si="2"/>
        <v>3.25</v>
      </c>
      <c r="I29" s="34">
        <f t="shared" si="0"/>
        <v>271.7</v>
      </c>
    </row>
    <row r="30" spans="1:9" s="18" customFormat="1">
      <c r="A30" s="28">
        <f t="shared" si="1"/>
        <v>118.69</v>
      </c>
      <c r="B30" s="7">
        <v>325</v>
      </c>
      <c r="C30" s="8" t="s">
        <v>28</v>
      </c>
      <c r="D30" s="7">
        <v>4</v>
      </c>
      <c r="E30" s="32">
        <f t="shared" si="3"/>
        <v>1.3</v>
      </c>
      <c r="F30" s="28">
        <v>91.3</v>
      </c>
      <c r="G30" s="35">
        <f>E30</f>
        <v>1.3</v>
      </c>
      <c r="H30" s="33">
        <f t="shared" si="2"/>
        <v>1.3</v>
      </c>
      <c r="I30" s="34">
        <f t="shared" si="0"/>
        <v>118.69</v>
      </c>
    </row>
    <row r="31" spans="1:9" s="18" customFormat="1">
      <c r="A31" s="28">
        <f>E31*F31</f>
        <v>94.25</v>
      </c>
      <c r="B31" s="7">
        <v>325</v>
      </c>
      <c r="C31" s="8" t="s">
        <v>29</v>
      </c>
      <c r="D31" s="7">
        <v>10</v>
      </c>
      <c r="E31" s="32">
        <f t="shared" si="3"/>
        <v>3.25</v>
      </c>
      <c r="F31" s="28">
        <v>29</v>
      </c>
      <c r="G31" s="35">
        <f>E31</f>
        <v>3.25</v>
      </c>
      <c r="H31" s="33">
        <f>D31*B31/1000</f>
        <v>3.25</v>
      </c>
      <c r="I31" s="34">
        <f t="shared" si="0"/>
        <v>94.25</v>
      </c>
    </row>
    <row r="32" spans="1:9" s="18" customFormat="1">
      <c r="A32" s="28">
        <f t="shared" si="1"/>
        <v>5.2</v>
      </c>
      <c r="B32" s="7">
        <v>325</v>
      </c>
      <c r="C32" s="8" t="s">
        <v>15</v>
      </c>
      <c r="D32" s="7">
        <v>1</v>
      </c>
      <c r="E32" s="32">
        <f t="shared" si="3"/>
        <v>0.32500000000000001</v>
      </c>
      <c r="F32" s="28">
        <v>16</v>
      </c>
      <c r="G32" s="35">
        <f>E32+E41+E49</f>
        <v>0.97500000000000009</v>
      </c>
      <c r="H32" s="33">
        <f t="shared" si="2"/>
        <v>0.32500000000000001</v>
      </c>
      <c r="I32" s="34">
        <f t="shared" si="0"/>
        <v>15.600000000000001</v>
      </c>
    </row>
    <row r="33" spans="1:9" s="18" customFormat="1">
      <c r="A33" s="28">
        <f>SUM(A26:A32)</f>
        <v>3949.9524999999994</v>
      </c>
      <c r="B33" s="7"/>
      <c r="C33" s="8" t="s">
        <v>16</v>
      </c>
      <c r="D33" s="7"/>
      <c r="E33" s="32"/>
      <c r="F33" s="28"/>
      <c r="G33" s="35"/>
      <c r="H33" s="33">
        <f t="shared" si="2"/>
        <v>0</v>
      </c>
      <c r="I33" s="34">
        <f t="shared" si="0"/>
        <v>0</v>
      </c>
    </row>
    <row r="34" spans="1:9" s="18" customFormat="1" ht="15.75">
      <c r="A34" s="36">
        <f>A33/B32</f>
        <v>12.153699999999999</v>
      </c>
      <c r="B34" s="8"/>
      <c r="C34" s="8" t="s">
        <v>17</v>
      </c>
      <c r="D34" s="7"/>
      <c r="E34" s="32"/>
      <c r="F34" s="36">
        <f>A34</f>
        <v>12.153699999999999</v>
      </c>
      <c r="G34" s="35"/>
      <c r="H34" s="33">
        <f t="shared" si="2"/>
        <v>0</v>
      </c>
      <c r="I34" s="34">
        <f t="shared" si="0"/>
        <v>0</v>
      </c>
    </row>
    <row r="35" spans="1:9" s="18" customFormat="1" ht="15.75">
      <c r="A35" s="36"/>
      <c r="B35" s="8"/>
      <c r="C35" s="37"/>
      <c r="D35" s="11"/>
      <c r="E35" s="32"/>
      <c r="F35" s="36"/>
      <c r="G35" s="32"/>
      <c r="H35" s="33"/>
      <c r="I35" s="34">
        <f t="shared" si="0"/>
        <v>0</v>
      </c>
    </row>
    <row r="36" spans="1:9" s="18" customFormat="1" ht="15.75">
      <c r="A36" s="28"/>
      <c r="B36" s="29">
        <v>100</v>
      </c>
      <c r="C36" s="1252" t="s">
        <v>78</v>
      </c>
      <c r="D36" s="1253"/>
      <c r="E36" s="32"/>
      <c r="F36" s="7"/>
      <c r="G36" s="32"/>
      <c r="H36" s="33"/>
      <c r="I36" s="34">
        <f t="shared" si="0"/>
        <v>0</v>
      </c>
    </row>
    <row r="37" spans="1:9" s="18" customFormat="1">
      <c r="A37" s="28">
        <f t="shared" ref="A37:A42" si="4">E37*F37</f>
        <v>9145.0125000000007</v>
      </c>
      <c r="B37" s="7">
        <v>325</v>
      </c>
      <c r="C37" s="8" t="s">
        <v>26</v>
      </c>
      <c r="D37" s="7">
        <v>78</v>
      </c>
      <c r="E37" s="32">
        <f>B37*D37/1000</f>
        <v>25.35</v>
      </c>
      <c r="F37" s="28">
        <v>360.75</v>
      </c>
      <c r="G37" s="32"/>
      <c r="H37" s="33">
        <f t="shared" ref="H37:H44" si="5">D37*B37/1000</f>
        <v>25.35</v>
      </c>
      <c r="I37" s="34">
        <f t="shared" si="0"/>
        <v>0</v>
      </c>
    </row>
    <row r="38" spans="1:9" s="18" customFormat="1">
      <c r="A38" s="28">
        <f t="shared" si="4"/>
        <v>148.19999999999999</v>
      </c>
      <c r="B38" s="7">
        <v>325</v>
      </c>
      <c r="C38" s="8" t="s">
        <v>27</v>
      </c>
      <c r="D38" s="7">
        <v>12</v>
      </c>
      <c r="E38" s="32">
        <f>D38*B38/1000</f>
        <v>3.9</v>
      </c>
      <c r="F38" s="28">
        <v>38</v>
      </c>
      <c r="G38" s="32"/>
      <c r="H38" s="33">
        <f t="shared" si="5"/>
        <v>3.9</v>
      </c>
      <c r="I38" s="34">
        <f t="shared" si="0"/>
        <v>0</v>
      </c>
    </row>
    <row r="39" spans="1:9" s="18" customFormat="1">
      <c r="A39" s="28">
        <f t="shared" si="4"/>
        <v>1170</v>
      </c>
      <c r="B39" s="7">
        <v>325</v>
      </c>
      <c r="C39" s="40" t="s">
        <v>13</v>
      </c>
      <c r="D39" s="7">
        <v>6</v>
      </c>
      <c r="E39" s="32">
        <f>D39*B39/1000</f>
        <v>1.95</v>
      </c>
      <c r="F39" s="28">
        <v>600</v>
      </c>
      <c r="G39" s="32">
        <f>E39+E48</f>
        <v>3.5750000000000002</v>
      </c>
      <c r="H39" s="33">
        <f t="shared" si="5"/>
        <v>1.95</v>
      </c>
      <c r="I39" s="34">
        <f t="shared" si="0"/>
        <v>2145</v>
      </c>
    </row>
    <row r="40" spans="1:9" s="18" customFormat="1">
      <c r="A40" s="28">
        <f t="shared" si="4"/>
        <v>127.075</v>
      </c>
      <c r="B40" s="7">
        <v>325</v>
      </c>
      <c r="C40" s="40" t="s">
        <v>40</v>
      </c>
      <c r="D40" s="7">
        <v>10</v>
      </c>
      <c r="E40" s="32">
        <f>D40*B40/1000</f>
        <v>3.25</v>
      </c>
      <c r="F40" s="28">
        <v>39.1</v>
      </c>
      <c r="G40" s="32">
        <f>E40</f>
        <v>3.25</v>
      </c>
      <c r="H40" s="33">
        <f t="shared" si="5"/>
        <v>3.25</v>
      </c>
      <c r="I40" s="34">
        <f t="shared" si="0"/>
        <v>127.075</v>
      </c>
    </row>
    <row r="41" spans="1:9" s="18" customFormat="1">
      <c r="A41" s="28">
        <f t="shared" si="4"/>
        <v>5.2</v>
      </c>
      <c r="B41" s="7">
        <v>325</v>
      </c>
      <c r="C41" s="40" t="s">
        <v>31</v>
      </c>
      <c r="D41" s="7">
        <v>1</v>
      </c>
      <c r="E41" s="32">
        <f>B41*D41/1000</f>
        <v>0.32500000000000001</v>
      </c>
      <c r="F41" s="28">
        <v>16</v>
      </c>
      <c r="G41" s="32"/>
      <c r="H41" s="33">
        <f t="shared" si="5"/>
        <v>0.32500000000000001</v>
      </c>
      <c r="I41" s="34">
        <f t="shared" si="0"/>
        <v>0</v>
      </c>
    </row>
    <row r="42" spans="1:9" s="18" customFormat="1">
      <c r="A42" s="28">
        <f t="shared" si="4"/>
        <v>427.04999999999995</v>
      </c>
      <c r="B42" s="7">
        <v>325</v>
      </c>
      <c r="C42" s="40" t="s">
        <v>79</v>
      </c>
      <c r="D42" s="7">
        <v>18</v>
      </c>
      <c r="E42" s="32">
        <f>D42*B42/1000</f>
        <v>5.85</v>
      </c>
      <c r="F42" s="28">
        <v>73</v>
      </c>
      <c r="G42" s="32">
        <f>E42+E60</f>
        <v>12.623975</v>
      </c>
      <c r="H42" s="33">
        <f t="shared" si="5"/>
        <v>5.85</v>
      </c>
      <c r="I42" s="34">
        <f t="shared" si="0"/>
        <v>921.55017499999997</v>
      </c>
    </row>
    <row r="43" spans="1:9" s="18" customFormat="1">
      <c r="A43" s="28">
        <f>SUM(A37:A42)</f>
        <v>11022.537500000002</v>
      </c>
      <c r="B43" s="7"/>
      <c r="C43" s="45" t="s">
        <v>16</v>
      </c>
      <c r="D43" s="7"/>
      <c r="E43" s="32"/>
      <c r="F43" s="28"/>
      <c r="G43" s="35"/>
      <c r="H43" s="33">
        <f t="shared" si="5"/>
        <v>0</v>
      </c>
      <c r="I43" s="34">
        <f t="shared" si="0"/>
        <v>0</v>
      </c>
    </row>
    <row r="44" spans="1:9" s="18" customFormat="1" ht="15.75">
      <c r="A44" s="36">
        <f>A43/B42</f>
        <v>33.915500000000009</v>
      </c>
      <c r="B44" s="7"/>
      <c r="C44" s="45" t="s">
        <v>17</v>
      </c>
      <c r="D44" s="7"/>
      <c r="E44" s="32"/>
      <c r="F44" s="36">
        <f>A44</f>
        <v>33.915500000000009</v>
      </c>
      <c r="G44" s="35"/>
      <c r="H44" s="33">
        <f t="shared" si="5"/>
        <v>0</v>
      </c>
      <c r="I44" s="34">
        <f t="shared" si="0"/>
        <v>0</v>
      </c>
    </row>
    <row r="45" spans="1:9" s="18" customFormat="1" ht="15.75">
      <c r="A45" s="36"/>
      <c r="B45" s="7"/>
      <c r="C45" s="46"/>
      <c r="D45" s="11"/>
      <c r="E45" s="32"/>
      <c r="F45" s="36"/>
      <c r="G45" s="35"/>
      <c r="H45" s="33"/>
      <c r="I45" s="34"/>
    </row>
    <row r="46" spans="1:9" s="18" customFormat="1" ht="15.75">
      <c r="A46" s="28"/>
      <c r="B46" s="29">
        <v>150</v>
      </c>
      <c r="C46" s="1252" t="s">
        <v>80</v>
      </c>
      <c r="D46" s="1253"/>
      <c r="E46" s="32"/>
      <c r="F46" s="7"/>
      <c r="G46" s="32"/>
      <c r="H46" s="33"/>
      <c r="I46" s="34">
        <f t="shared" si="0"/>
        <v>0</v>
      </c>
    </row>
    <row r="47" spans="1:9" s="18" customFormat="1">
      <c r="A47" s="28">
        <f t="shared" ref="A47:A49" si="6">E47*F47</f>
        <v>1038.375</v>
      </c>
      <c r="B47" s="7">
        <v>325</v>
      </c>
      <c r="C47" s="8" t="s">
        <v>81</v>
      </c>
      <c r="D47" s="7">
        <v>71</v>
      </c>
      <c r="E47" s="32">
        <f>B47*D47/1000</f>
        <v>23.074999999999999</v>
      </c>
      <c r="F47" s="28">
        <v>45</v>
      </c>
      <c r="G47" s="32">
        <f>E47</f>
        <v>23.074999999999999</v>
      </c>
      <c r="H47" s="33">
        <f t="shared" ref="H47:H51" si="7">D47*B47/1000</f>
        <v>23.074999999999999</v>
      </c>
      <c r="I47" s="34">
        <f t="shared" si="0"/>
        <v>1038.375</v>
      </c>
    </row>
    <row r="48" spans="1:9" s="18" customFormat="1">
      <c r="A48" s="28">
        <f t="shared" si="6"/>
        <v>975</v>
      </c>
      <c r="B48" s="7">
        <v>325</v>
      </c>
      <c r="C48" s="8" t="s">
        <v>50</v>
      </c>
      <c r="D48" s="7">
        <v>5</v>
      </c>
      <c r="E48" s="32">
        <f>D48*B48/1000</f>
        <v>1.625</v>
      </c>
      <c r="F48" s="28">
        <v>600</v>
      </c>
      <c r="G48" s="32"/>
      <c r="H48" s="33">
        <f t="shared" si="7"/>
        <v>1.625</v>
      </c>
      <c r="I48" s="34">
        <f t="shared" si="0"/>
        <v>0</v>
      </c>
    </row>
    <row r="49" spans="1:15" s="18" customFormat="1">
      <c r="A49" s="28">
        <f t="shared" si="6"/>
        <v>5.2</v>
      </c>
      <c r="B49" s="7">
        <v>325</v>
      </c>
      <c r="C49" s="40" t="s">
        <v>31</v>
      </c>
      <c r="D49" s="7">
        <v>1</v>
      </c>
      <c r="E49" s="32">
        <f>B49*D49/1000</f>
        <v>0.32500000000000001</v>
      </c>
      <c r="F49" s="28">
        <v>16</v>
      </c>
      <c r="G49" s="32"/>
      <c r="H49" s="33">
        <f t="shared" si="7"/>
        <v>0.32500000000000001</v>
      </c>
      <c r="I49" s="34">
        <f t="shared" si="0"/>
        <v>0</v>
      </c>
    </row>
    <row r="50" spans="1:15" s="18" customFormat="1">
      <c r="A50" s="28">
        <f>SUM(A47:A49)</f>
        <v>2018.575</v>
      </c>
      <c r="B50" s="7"/>
      <c r="C50" s="45" t="s">
        <v>16</v>
      </c>
      <c r="D50" s="7"/>
      <c r="E50" s="32"/>
      <c r="F50" s="28"/>
      <c r="G50" s="35"/>
      <c r="H50" s="33">
        <f t="shared" si="7"/>
        <v>0</v>
      </c>
      <c r="I50" s="34">
        <f t="shared" si="0"/>
        <v>0</v>
      </c>
    </row>
    <row r="51" spans="1:15" s="18" customFormat="1" ht="15.75">
      <c r="A51" s="36">
        <f>A50/B49</f>
        <v>6.2110000000000003</v>
      </c>
      <c r="B51" s="7"/>
      <c r="C51" s="45" t="s">
        <v>17</v>
      </c>
      <c r="D51" s="7"/>
      <c r="E51" s="32"/>
      <c r="F51" s="36">
        <f>A51</f>
        <v>6.2110000000000003</v>
      </c>
      <c r="G51" s="35"/>
      <c r="H51" s="33">
        <f t="shared" si="7"/>
        <v>0</v>
      </c>
      <c r="I51" s="34">
        <f t="shared" si="0"/>
        <v>0</v>
      </c>
    </row>
    <row r="52" spans="1:15" s="18" customFormat="1" ht="15.75">
      <c r="A52" s="36"/>
      <c r="B52" s="7"/>
      <c r="C52" s="46"/>
      <c r="D52" s="11"/>
      <c r="E52" s="32"/>
      <c r="F52" s="36"/>
      <c r="G52" s="35"/>
      <c r="H52" s="33"/>
      <c r="I52" s="34">
        <f t="shared" si="0"/>
        <v>0</v>
      </c>
    </row>
    <row r="53" spans="1:15" s="18" customFormat="1" ht="15.75">
      <c r="A53" s="38"/>
      <c r="B53" s="29">
        <v>200</v>
      </c>
      <c r="C53" s="39" t="s">
        <v>82</v>
      </c>
      <c r="D53" s="8"/>
      <c r="E53" s="9"/>
      <c r="F53" s="31"/>
      <c r="G53" s="32"/>
      <c r="H53" s="33"/>
      <c r="I53" s="34">
        <f t="shared" si="0"/>
        <v>0</v>
      </c>
      <c r="O53" s="18" t="s">
        <v>18</v>
      </c>
    </row>
    <row r="54" spans="1:15" s="18" customFormat="1">
      <c r="A54" s="28">
        <f>E54*F54</f>
        <v>459.16</v>
      </c>
      <c r="B54" s="7">
        <v>325</v>
      </c>
      <c r="C54" s="40" t="s">
        <v>83</v>
      </c>
      <c r="D54" s="7">
        <v>20</v>
      </c>
      <c r="E54" s="32">
        <f>D54*B54/1000</f>
        <v>6.5</v>
      </c>
      <c r="F54" s="28">
        <v>70.64</v>
      </c>
      <c r="G54" s="35">
        <f>E54</f>
        <v>6.5</v>
      </c>
      <c r="H54" s="33">
        <f>D54*B54/1000</f>
        <v>6.5</v>
      </c>
      <c r="I54" s="34">
        <f>G54*F54</f>
        <v>459.16</v>
      </c>
    </row>
    <row r="55" spans="1:15" s="18" customFormat="1">
      <c r="A55" s="28">
        <f>E55*F55</f>
        <v>476.19000000000005</v>
      </c>
      <c r="B55" s="7">
        <v>325</v>
      </c>
      <c r="C55" s="40" t="s">
        <v>14</v>
      </c>
      <c r="D55" s="7">
        <v>20</v>
      </c>
      <c r="E55" s="32">
        <f>D55*B55/1000</f>
        <v>6.5</v>
      </c>
      <c r="F55" s="28">
        <v>73.260000000000005</v>
      </c>
      <c r="G55" s="35">
        <f>E55</f>
        <v>6.5</v>
      </c>
      <c r="H55" s="33">
        <f>D55*B55/1000</f>
        <v>6.5</v>
      </c>
      <c r="I55" s="34">
        <f>G55*F55</f>
        <v>476.19000000000005</v>
      </c>
    </row>
    <row r="56" spans="1:15" s="18" customFormat="1">
      <c r="A56" s="28">
        <f>SUM(A54:A55)</f>
        <v>935.35000000000014</v>
      </c>
      <c r="B56" s="8"/>
      <c r="C56" s="8" t="s">
        <v>16</v>
      </c>
      <c r="D56" s="7"/>
      <c r="E56" s="32"/>
      <c r="F56" s="28"/>
      <c r="G56" s="9"/>
      <c r="H56" s="33">
        <f>D56*B56/1000</f>
        <v>0</v>
      </c>
      <c r="I56" s="34">
        <f t="shared" si="0"/>
        <v>0</v>
      </c>
    </row>
    <row r="57" spans="1:15" s="18" customFormat="1" ht="15.75">
      <c r="A57" s="36">
        <f>A56/B55</f>
        <v>2.8780000000000006</v>
      </c>
      <c r="B57" s="30"/>
      <c r="C57" s="8" t="s">
        <v>17</v>
      </c>
      <c r="D57" s="7"/>
      <c r="E57" s="32"/>
      <c r="F57" s="36">
        <f>A57</f>
        <v>2.8780000000000006</v>
      </c>
      <c r="G57" s="9"/>
      <c r="H57" s="33">
        <f>D57*B57/1000</f>
        <v>0</v>
      </c>
      <c r="I57" s="34">
        <f t="shared" si="0"/>
        <v>0</v>
      </c>
    </row>
    <row r="58" spans="1:15" s="18" customFormat="1" ht="15.75">
      <c r="A58" s="36"/>
      <c r="B58" s="30"/>
      <c r="C58" s="8"/>
      <c r="D58" s="7"/>
      <c r="E58" s="32"/>
      <c r="F58" s="36"/>
      <c r="G58" s="9"/>
      <c r="H58" s="33"/>
      <c r="I58" s="34">
        <f t="shared" si="0"/>
        <v>0</v>
      </c>
    </row>
    <row r="59" spans="1:15" s="18" customFormat="1" ht="15.75">
      <c r="A59" s="38"/>
      <c r="B59" s="29">
        <v>20</v>
      </c>
      <c r="C59" s="39" t="s">
        <v>19</v>
      </c>
      <c r="D59" s="8"/>
      <c r="E59" s="9"/>
      <c r="F59" s="31"/>
      <c r="G59" s="9"/>
      <c r="H59" s="33"/>
      <c r="I59" s="34">
        <f t="shared" si="0"/>
        <v>0</v>
      </c>
    </row>
    <row r="60" spans="1:15" s="18" customFormat="1">
      <c r="A60" s="28">
        <f>E60*F60</f>
        <v>494.50017500000001</v>
      </c>
      <c r="B60" s="7">
        <v>325</v>
      </c>
      <c r="C60" s="40" t="s">
        <v>20</v>
      </c>
      <c r="D60" s="7">
        <v>20.843</v>
      </c>
      <c r="E60" s="32">
        <f>D60*B60/1000</f>
        <v>6.7739750000000001</v>
      </c>
      <c r="F60" s="28">
        <v>73</v>
      </c>
      <c r="G60" s="35"/>
      <c r="H60" s="33">
        <f>D60*B60/1000</f>
        <v>6.7739750000000001</v>
      </c>
      <c r="I60" s="34">
        <f t="shared" si="0"/>
        <v>0</v>
      </c>
    </row>
    <row r="61" spans="1:15" s="18" customFormat="1">
      <c r="A61" s="28">
        <f>SUM(A60)</f>
        <v>494.50017500000001</v>
      </c>
      <c r="B61" s="8"/>
      <c r="C61" s="8" t="s">
        <v>16</v>
      </c>
      <c r="D61" s="7"/>
      <c r="E61" s="32"/>
      <c r="F61" s="28"/>
      <c r="G61" s="9"/>
      <c r="H61" s="33">
        <f>D61*B61/1000</f>
        <v>0</v>
      </c>
      <c r="I61" s="34">
        <f t="shared" si="0"/>
        <v>0</v>
      </c>
    </row>
    <row r="62" spans="1:15" s="18" customFormat="1" ht="15.75">
      <c r="A62" s="36">
        <f>A61/B60</f>
        <v>1.521539</v>
      </c>
      <c r="B62" s="30"/>
      <c r="C62" s="8" t="s">
        <v>17</v>
      </c>
      <c r="D62" s="7"/>
      <c r="E62" s="32"/>
      <c r="F62" s="36">
        <f>A62</f>
        <v>1.521539</v>
      </c>
      <c r="G62" s="9"/>
      <c r="H62" s="33">
        <f>D62*B62/1000</f>
        <v>0</v>
      </c>
      <c r="I62" s="34">
        <f t="shared" si="0"/>
        <v>0</v>
      </c>
    </row>
    <row r="63" spans="1:15" s="18" customFormat="1" ht="15.75">
      <c r="A63" s="36"/>
      <c r="B63" s="30"/>
      <c r="C63" s="8"/>
      <c r="D63" s="7"/>
      <c r="E63" s="32"/>
      <c r="F63" s="36"/>
      <c r="G63" s="9"/>
      <c r="H63" s="33"/>
      <c r="I63" s="34"/>
    </row>
    <row r="64" spans="1:15" s="18" customFormat="1" ht="15.75">
      <c r="A64" s="38"/>
      <c r="B64" s="29">
        <v>22</v>
      </c>
      <c r="C64" s="39" t="s">
        <v>32</v>
      </c>
      <c r="D64" s="8"/>
      <c r="E64" s="9"/>
      <c r="F64" s="31"/>
      <c r="G64" s="9"/>
      <c r="H64" s="33"/>
      <c r="I64" s="34">
        <f t="shared" si="0"/>
        <v>0</v>
      </c>
    </row>
    <row r="65" spans="1:9" s="18" customFormat="1">
      <c r="A65" s="28">
        <f>E65*F65</f>
        <v>511.18047499999994</v>
      </c>
      <c r="B65" s="7">
        <v>325</v>
      </c>
      <c r="C65" s="40" t="s">
        <v>37</v>
      </c>
      <c r="D65" s="7">
        <v>22.152999999999999</v>
      </c>
      <c r="E65" s="32">
        <f>D65*B65/1000</f>
        <v>7.199724999999999</v>
      </c>
      <c r="F65" s="28">
        <v>71</v>
      </c>
      <c r="G65" s="35">
        <f>E65</f>
        <v>7.199724999999999</v>
      </c>
      <c r="H65" s="33">
        <f>D65*B65/1000</f>
        <v>7.199724999999999</v>
      </c>
      <c r="I65" s="34">
        <f t="shared" si="0"/>
        <v>511.18047499999994</v>
      </c>
    </row>
    <row r="66" spans="1:9" s="18" customFormat="1">
      <c r="A66" s="28">
        <f>SUM(A65)</f>
        <v>511.18047499999994</v>
      </c>
      <c r="B66" s="8"/>
      <c r="C66" s="8" t="s">
        <v>16</v>
      </c>
      <c r="D66" s="7"/>
      <c r="E66" s="32"/>
      <c r="F66" s="28"/>
      <c r="G66" s="9"/>
      <c r="H66" s="33">
        <f>D66*B66/1000</f>
        <v>0</v>
      </c>
      <c r="I66" s="34">
        <f t="shared" si="0"/>
        <v>0</v>
      </c>
    </row>
    <row r="67" spans="1:9" s="18" customFormat="1" ht="15.75">
      <c r="A67" s="36">
        <f>A66/B65</f>
        <v>1.5728629999999999</v>
      </c>
      <c r="B67" s="30"/>
      <c r="C67" s="8" t="s">
        <v>17</v>
      </c>
      <c r="D67" s="7"/>
      <c r="E67" s="32"/>
      <c r="F67" s="36">
        <f>A67</f>
        <v>1.5728629999999999</v>
      </c>
      <c r="G67" s="9"/>
      <c r="H67" s="33">
        <f>D67*B67/1000</f>
        <v>0</v>
      </c>
      <c r="I67" s="34">
        <f t="shared" si="0"/>
        <v>0</v>
      </c>
    </row>
    <row r="68" spans="1:9" s="18" customFormat="1" ht="15.75">
      <c r="A68" s="36"/>
      <c r="B68" s="30"/>
      <c r="C68" s="8"/>
      <c r="D68" s="7"/>
      <c r="E68" s="32"/>
      <c r="F68" s="36"/>
      <c r="G68" s="9"/>
      <c r="H68" s="33"/>
      <c r="I68" s="34">
        <f t="shared" si="0"/>
        <v>0</v>
      </c>
    </row>
    <row r="69" spans="1:9" s="18" customFormat="1" ht="15.75">
      <c r="A69" s="36">
        <f>A66+A61+A56+A50+A43+A33+A22+A17</f>
        <v>23258.658150000003</v>
      </c>
      <c r="B69" s="8"/>
      <c r="C69" s="30" t="s">
        <v>21</v>
      </c>
      <c r="D69" s="8"/>
      <c r="E69" s="9"/>
      <c r="F69" s="36">
        <f>F70*B65</f>
        <v>23258.658150000003</v>
      </c>
      <c r="G69" s="9"/>
      <c r="H69" s="41"/>
      <c r="I69" s="34">
        <f>SUM(I14:I68)</f>
        <v>23258.658149999996</v>
      </c>
    </row>
    <row r="70" spans="1:9" s="18" customFormat="1" ht="15.75">
      <c r="A70" s="36">
        <f>A69/B65</f>
        <v>71.56510200000001</v>
      </c>
      <c r="B70" s="8"/>
      <c r="C70" s="30" t="s">
        <v>17</v>
      </c>
      <c r="D70" s="8"/>
      <c r="E70" s="9"/>
      <c r="F70" s="36">
        <f>A70</f>
        <v>71.56510200000001</v>
      </c>
      <c r="G70" s="9"/>
      <c r="H70" s="33"/>
      <c r="I70" s="34"/>
    </row>
    <row r="71" spans="1:9" s="18" customFormat="1" ht="15.75">
      <c r="C71" s="1254" t="s">
        <v>33</v>
      </c>
      <c r="D71" s="1254"/>
      <c r="E71" s="1254"/>
      <c r="F71" s="1254"/>
      <c r="G71" s="1254"/>
      <c r="H71" s="42"/>
      <c r="I71" s="43"/>
    </row>
    <row r="72" spans="1:9" s="18" customFormat="1" ht="15.75">
      <c r="C72" s="1254" t="s">
        <v>22</v>
      </c>
      <c r="D72" s="1254"/>
      <c r="E72" s="1254"/>
      <c r="F72" s="1254"/>
      <c r="G72" s="1254"/>
      <c r="H72" s="42"/>
      <c r="I72" s="43"/>
    </row>
    <row r="73" spans="1:9" s="18" customFormat="1" ht="15.75">
      <c r="B73" s="44"/>
      <c r="C73" s="44" t="s">
        <v>23</v>
      </c>
      <c r="D73" s="44"/>
      <c r="E73" s="44"/>
      <c r="F73" s="44"/>
      <c r="G73" s="44"/>
      <c r="H73" s="43"/>
      <c r="I73" s="43"/>
    </row>
  </sheetData>
  <mergeCells count="13">
    <mergeCell ref="C72:G7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6:D36"/>
    <mergeCell ref="C46:D46"/>
    <mergeCell ref="C71:G71"/>
  </mergeCells>
  <pageMargins left="0.7" right="0.7" top="0.75" bottom="0.75" header="0.3" footer="0.3"/>
  <pageSetup paperSize="9" scale="6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68"/>
  <sheetViews>
    <sheetView view="pageBreakPreview" zoomScale="60" workbookViewId="0">
      <selection activeCell="U23" sqref="U23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6.2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93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92</v>
      </c>
      <c r="D14" s="7"/>
      <c r="E14" s="32"/>
      <c r="F14" s="36"/>
      <c r="G14" s="35"/>
      <c r="H14" s="33"/>
      <c r="I14" s="34">
        <f t="shared" ref="I14:I63" si="0">G14*F14</f>
        <v>0</v>
      </c>
    </row>
    <row r="15" spans="1:9" s="18" customFormat="1" ht="15.75">
      <c r="A15" s="38"/>
      <c r="B15" s="29">
        <v>32</v>
      </c>
      <c r="C15" s="39" t="s">
        <v>90</v>
      </c>
      <c r="D15" s="8"/>
      <c r="E15" s="9"/>
      <c r="F15" s="31"/>
      <c r="G15" s="9"/>
      <c r="H15" s="33"/>
      <c r="I15" s="34">
        <f t="shared" si="0"/>
        <v>0</v>
      </c>
    </row>
    <row r="16" spans="1:9" s="18" customFormat="1">
      <c r="A16" s="28">
        <f>E16*F16</f>
        <v>124</v>
      </c>
      <c r="B16" s="7">
        <v>25</v>
      </c>
      <c r="C16" s="40" t="s">
        <v>90</v>
      </c>
      <c r="D16" s="7">
        <v>32</v>
      </c>
      <c r="E16" s="32">
        <f>D16*B16/1000</f>
        <v>0.8</v>
      </c>
      <c r="F16" s="28">
        <v>155</v>
      </c>
      <c r="G16" s="52">
        <f>E16</f>
        <v>0.8</v>
      </c>
      <c r="H16" s="33">
        <f>D16*B16/1000</f>
        <v>0.8</v>
      </c>
      <c r="I16" s="34">
        <f t="shared" si="0"/>
        <v>124</v>
      </c>
    </row>
    <row r="17" spans="1:9" s="18" customFormat="1">
      <c r="A17" s="28">
        <f>SUM(A16)</f>
        <v>124</v>
      </c>
      <c r="B17" s="8"/>
      <c r="C17" s="8" t="s">
        <v>16</v>
      </c>
      <c r="D17" s="7"/>
      <c r="E17" s="32"/>
      <c r="F17" s="28"/>
      <c r="G17" s="9"/>
      <c r="H17" s="33">
        <f>D17*B17/1000</f>
        <v>0</v>
      </c>
      <c r="I17" s="34">
        <f t="shared" si="0"/>
        <v>0</v>
      </c>
    </row>
    <row r="18" spans="1:9" s="18" customFormat="1" ht="15.75">
      <c r="A18" s="36">
        <f>A17/B16</f>
        <v>4.96</v>
      </c>
      <c r="B18" s="30"/>
      <c r="C18" s="8" t="s">
        <v>17</v>
      </c>
      <c r="D18" s="7"/>
      <c r="E18" s="32"/>
      <c r="F18" s="36">
        <f>A18</f>
        <v>4.96</v>
      </c>
      <c r="G18" s="9"/>
      <c r="H18" s="33">
        <f>D18*B18/1000</f>
        <v>0</v>
      </c>
      <c r="I18" s="34">
        <f t="shared" si="0"/>
        <v>0</v>
      </c>
    </row>
    <row r="19" spans="1:9" s="18" customFormat="1" ht="15.75">
      <c r="A19" s="36"/>
      <c r="B19" s="8"/>
      <c r="C19" s="30"/>
      <c r="D19" s="7"/>
      <c r="E19" s="32"/>
      <c r="F19" s="36"/>
      <c r="G19" s="35"/>
      <c r="H19" s="33"/>
      <c r="I19" s="34">
        <f t="shared" si="0"/>
        <v>0</v>
      </c>
    </row>
    <row r="20" spans="1:9" s="18" customFormat="1" ht="15.75">
      <c r="A20" s="28"/>
      <c r="B20" s="29" t="s">
        <v>95</v>
      </c>
      <c r="C20" s="30" t="s">
        <v>75</v>
      </c>
      <c r="D20" s="8"/>
      <c r="E20" s="9"/>
      <c r="F20" s="31"/>
      <c r="G20" s="32"/>
      <c r="H20" s="33"/>
      <c r="I20" s="34">
        <f t="shared" si="0"/>
        <v>0</v>
      </c>
    </row>
    <row r="21" spans="1:9" s="18" customFormat="1">
      <c r="A21" s="28">
        <f>E21*F21</f>
        <v>468.97500000000002</v>
      </c>
      <c r="B21" s="7">
        <v>25</v>
      </c>
      <c r="C21" s="8" t="s">
        <v>26</v>
      </c>
      <c r="D21" s="7">
        <v>52</v>
      </c>
      <c r="E21" s="32">
        <f>D21*B21/1000</f>
        <v>1.3</v>
      </c>
      <c r="F21" s="28">
        <v>360.75</v>
      </c>
      <c r="G21" s="35">
        <f>E21+E32</f>
        <v>3.25</v>
      </c>
      <c r="H21" s="33">
        <f>D21*B21/1000</f>
        <v>1.3</v>
      </c>
      <c r="I21" s="34">
        <f t="shared" si="0"/>
        <v>1172.4375</v>
      </c>
    </row>
    <row r="22" spans="1:9" s="18" customFormat="1">
      <c r="A22" s="28">
        <f t="shared" ref="A22:A27" si="1">E22*F22</f>
        <v>11.875</v>
      </c>
      <c r="B22" s="7">
        <v>25</v>
      </c>
      <c r="C22" s="8" t="s">
        <v>76</v>
      </c>
      <c r="D22" s="7">
        <v>19</v>
      </c>
      <c r="E22" s="32">
        <f>D22*B22/1000</f>
        <v>0.47499999999999998</v>
      </c>
      <c r="F22" s="28">
        <v>25</v>
      </c>
      <c r="G22" s="35">
        <f>E22</f>
        <v>0.47499999999999998</v>
      </c>
      <c r="H22" s="33">
        <f t="shared" ref="H22:H29" si="2">D22*B22/1000</f>
        <v>0.47499999999999998</v>
      </c>
      <c r="I22" s="34">
        <f t="shared" si="0"/>
        <v>11.875</v>
      </c>
    </row>
    <row r="23" spans="1:9" s="18" customFormat="1">
      <c r="A23" s="28">
        <f t="shared" si="1"/>
        <v>19.051499999999997</v>
      </c>
      <c r="B23" s="7">
        <v>25</v>
      </c>
      <c r="C23" s="8" t="s">
        <v>77</v>
      </c>
      <c r="D23" s="7">
        <v>39</v>
      </c>
      <c r="E23" s="32">
        <f>D23*B23/1000</f>
        <v>0.97499999999999998</v>
      </c>
      <c r="F23" s="28">
        <v>19.54</v>
      </c>
      <c r="G23" s="35">
        <f>E23</f>
        <v>0.97499999999999998</v>
      </c>
      <c r="H23" s="33">
        <f t="shared" si="2"/>
        <v>0.97499999999999998</v>
      </c>
      <c r="I23" s="34">
        <f t="shared" si="0"/>
        <v>19.051499999999997</v>
      </c>
    </row>
    <row r="24" spans="1:9" s="18" customFormat="1">
      <c r="A24" s="28">
        <f t="shared" si="1"/>
        <v>4.97</v>
      </c>
      <c r="B24" s="7">
        <v>25</v>
      </c>
      <c r="C24" s="8" t="s">
        <v>27</v>
      </c>
      <c r="D24" s="7">
        <v>10</v>
      </c>
      <c r="E24" s="32">
        <f t="shared" ref="E24:E27" si="3">D24*B24/1000</f>
        <v>0.25</v>
      </c>
      <c r="F24" s="28">
        <v>19.88</v>
      </c>
      <c r="G24" s="35">
        <f>E24+E33</f>
        <v>0.55000000000000004</v>
      </c>
      <c r="H24" s="33">
        <f t="shared" si="2"/>
        <v>0.25</v>
      </c>
      <c r="I24" s="34">
        <f t="shared" si="0"/>
        <v>10.934000000000001</v>
      </c>
    </row>
    <row r="25" spans="1:9" s="18" customFormat="1">
      <c r="A25" s="28">
        <f t="shared" si="1"/>
        <v>9.1300000000000008</v>
      </c>
      <c r="B25" s="7">
        <v>25</v>
      </c>
      <c r="C25" s="8" t="s">
        <v>28</v>
      </c>
      <c r="D25" s="7">
        <v>4</v>
      </c>
      <c r="E25" s="32">
        <f t="shared" si="3"/>
        <v>0.1</v>
      </c>
      <c r="F25" s="28">
        <v>91.3</v>
      </c>
      <c r="G25" s="35">
        <f>E25</f>
        <v>0.1</v>
      </c>
      <c r="H25" s="33">
        <f t="shared" si="2"/>
        <v>0.1</v>
      </c>
      <c r="I25" s="34">
        <f t="shared" si="0"/>
        <v>9.1300000000000008</v>
      </c>
    </row>
    <row r="26" spans="1:9" s="18" customFormat="1">
      <c r="A26" s="28">
        <f>E26*F26</f>
        <v>7.25</v>
      </c>
      <c r="B26" s="7">
        <v>25</v>
      </c>
      <c r="C26" s="8" t="s">
        <v>29</v>
      </c>
      <c r="D26" s="7">
        <v>10</v>
      </c>
      <c r="E26" s="32">
        <f t="shared" si="3"/>
        <v>0.25</v>
      </c>
      <c r="F26" s="28">
        <v>29</v>
      </c>
      <c r="G26" s="35">
        <f>E26</f>
        <v>0.25</v>
      </c>
      <c r="H26" s="33">
        <f>D26*B26/1000</f>
        <v>0.25</v>
      </c>
      <c r="I26" s="34">
        <f t="shared" si="0"/>
        <v>7.25</v>
      </c>
    </row>
    <row r="27" spans="1:9" s="18" customFormat="1">
      <c r="A27" s="28">
        <f t="shared" si="1"/>
        <v>0.30000000000000004</v>
      </c>
      <c r="B27" s="7">
        <v>25</v>
      </c>
      <c r="C27" s="8" t="s">
        <v>15</v>
      </c>
      <c r="D27" s="7">
        <v>1</v>
      </c>
      <c r="E27" s="32">
        <f t="shared" si="3"/>
        <v>2.5000000000000001E-2</v>
      </c>
      <c r="F27" s="28">
        <v>12</v>
      </c>
      <c r="G27" s="35">
        <f>E27+E36+E44</f>
        <v>7.5000000000000011E-2</v>
      </c>
      <c r="H27" s="33">
        <f t="shared" si="2"/>
        <v>2.5000000000000001E-2</v>
      </c>
      <c r="I27" s="34">
        <f t="shared" si="0"/>
        <v>0.90000000000000013</v>
      </c>
    </row>
    <row r="28" spans="1:9" s="18" customFormat="1">
      <c r="A28" s="28">
        <f>SUM(A21:A27)</f>
        <v>521.55150000000003</v>
      </c>
      <c r="B28" s="7"/>
      <c r="C28" s="8" t="s">
        <v>16</v>
      </c>
      <c r="D28" s="7"/>
      <c r="E28" s="32"/>
      <c r="F28" s="28"/>
      <c r="G28" s="35"/>
      <c r="H28" s="33">
        <f t="shared" si="2"/>
        <v>0</v>
      </c>
      <c r="I28" s="34">
        <f t="shared" si="0"/>
        <v>0</v>
      </c>
    </row>
    <row r="29" spans="1:9" s="18" customFormat="1" ht="15.75">
      <c r="A29" s="36">
        <f>A28/B27</f>
        <v>20.86206</v>
      </c>
      <c r="B29" s="8"/>
      <c r="C29" s="8" t="s">
        <v>17</v>
      </c>
      <c r="D29" s="7"/>
      <c r="E29" s="32"/>
      <c r="F29" s="36">
        <f>A29</f>
        <v>20.86206</v>
      </c>
      <c r="G29" s="35"/>
      <c r="H29" s="33">
        <f t="shared" si="2"/>
        <v>0</v>
      </c>
      <c r="I29" s="34">
        <f t="shared" si="0"/>
        <v>0</v>
      </c>
    </row>
    <row r="30" spans="1:9" s="18" customFormat="1" ht="15.75">
      <c r="A30" s="36"/>
      <c r="B30" s="8"/>
      <c r="C30" s="37"/>
      <c r="D30" s="11"/>
      <c r="E30" s="32"/>
      <c r="F30" s="36"/>
      <c r="G30" s="32"/>
      <c r="H30" s="33"/>
      <c r="I30" s="34">
        <f t="shared" si="0"/>
        <v>0</v>
      </c>
    </row>
    <row r="31" spans="1:9" s="18" customFormat="1" ht="15.75">
      <c r="A31" s="28"/>
      <c r="B31" s="29">
        <v>100</v>
      </c>
      <c r="C31" s="1252" t="s">
        <v>78</v>
      </c>
      <c r="D31" s="1253"/>
      <c r="E31" s="32"/>
      <c r="F31" s="7"/>
      <c r="G31" s="32"/>
      <c r="H31" s="33"/>
      <c r="I31" s="34">
        <f t="shared" si="0"/>
        <v>0</v>
      </c>
    </row>
    <row r="32" spans="1:9" s="18" customFormat="1">
      <c r="A32" s="28">
        <f t="shared" ref="A32:A37" si="4">E32*F32</f>
        <v>703.46249999999998</v>
      </c>
      <c r="B32" s="7">
        <v>25</v>
      </c>
      <c r="C32" s="8" t="s">
        <v>26</v>
      </c>
      <c r="D32" s="7">
        <v>78</v>
      </c>
      <c r="E32" s="32">
        <f>B32*D32/1000</f>
        <v>1.95</v>
      </c>
      <c r="F32" s="28">
        <v>360.75</v>
      </c>
      <c r="G32" s="32"/>
      <c r="H32" s="33">
        <f t="shared" ref="H32:H39" si="5">D32*B32/1000</f>
        <v>1.95</v>
      </c>
      <c r="I32" s="34">
        <f t="shared" si="0"/>
        <v>0</v>
      </c>
    </row>
    <row r="33" spans="1:15" s="18" customFormat="1">
      <c r="A33" s="28">
        <f t="shared" si="4"/>
        <v>5.9639999999999995</v>
      </c>
      <c r="B33" s="7">
        <v>25</v>
      </c>
      <c r="C33" s="8" t="s">
        <v>27</v>
      </c>
      <c r="D33" s="7">
        <v>12</v>
      </c>
      <c r="E33" s="32">
        <f>D33*B33/1000</f>
        <v>0.3</v>
      </c>
      <c r="F33" s="28">
        <v>19.88</v>
      </c>
      <c r="G33" s="32"/>
      <c r="H33" s="33">
        <f t="shared" si="5"/>
        <v>0.3</v>
      </c>
      <c r="I33" s="34">
        <f t="shared" si="0"/>
        <v>0</v>
      </c>
    </row>
    <row r="34" spans="1:15" s="18" customFormat="1">
      <c r="A34" s="28">
        <f t="shared" si="4"/>
        <v>77.55</v>
      </c>
      <c r="B34" s="7">
        <v>25</v>
      </c>
      <c r="C34" s="40" t="s">
        <v>13</v>
      </c>
      <c r="D34" s="7">
        <v>6</v>
      </c>
      <c r="E34" s="32">
        <f>D34*B34/1000</f>
        <v>0.15</v>
      </c>
      <c r="F34" s="28">
        <v>517</v>
      </c>
      <c r="G34" s="32">
        <f>E34+E43</f>
        <v>0.4</v>
      </c>
      <c r="H34" s="33">
        <f t="shared" si="5"/>
        <v>0.15</v>
      </c>
      <c r="I34" s="34">
        <f t="shared" si="0"/>
        <v>206.8</v>
      </c>
    </row>
    <row r="35" spans="1:15" s="18" customFormat="1">
      <c r="A35" s="28">
        <f t="shared" si="4"/>
        <v>6.26</v>
      </c>
      <c r="B35" s="7">
        <v>25</v>
      </c>
      <c r="C35" s="40" t="s">
        <v>40</v>
      </c>
      <c r="D35" s="7">
        <v>10</v>
      </c>
      <c r="E35" s="32">
        <f>D35*B35/1000</f>
        <v>0.25</v>
      </c>
      <c r="F35" s="28">
        <v>25.04</v>
      </c>
      <c r="G35" s="32">
        <f>E35</f>
        <v>0.25</v>
      </c>
      <c r="H35" s="33">
        <f t="shared" si="5"/>
        <v>0.25</v>
      </c>
      <c r="I35" s="34">
        <f t="shared" si="0"/>
        <v>6.26</v>
      </c>
    </row>
    <row r="36" spans="1:15" s="18" customFormat="1">
      <c r="A36" s="28">
        <f t="shared" si="4"/>
        <v>0.30000000000000004</v>
      </c>
      <c r="B36" s="7">
        <v>25</v>
      </c>
      <c r="C36" s="40" t="s">
        <v>31</v>
      </c>
      <c r="D36" s="7">
        <v>1</v>
      </c>
      <c r="E36" s="32">
        <f>B36*D36/1000</f>
        <v>2.5000000000000001E-2</v>
      </c>
      <c r="F36" s="28">
        <v>12</v>
      </c>
      <c r="G36" s="32"/>
      <c r="H36" s="33">
        <f t="shared" si="5"/>
        <v>2.5000000000000001E-2</v>
      </c>
      <c r="I36" s="34">
        <f t="shared" si="0"/>
        <v>0</v>
      </c>
    </row>
    <row r="37" spans="1:15" s="18" customFormat="1">
      <c r="A37" s="28">
        <f t="shared" si="4"/>
        <v>32.85</v>
      </c>
      <c r="B37" s="7">
        <v>25</v>
      </c>
      <c r="C37" s="40" t="s">
        <v>79</v>
      </c>
      <c r="D37" s="7">
        <v>18</v>
      </c>
      <c r="E37" s="32">
        <f>D37*B37/1000</f>
        <v>0.45</v>
      </c>
      <c r="F37" s="28">
        <v>73</v>
      </c>
      <c r="G37" s="32">
        <f>E37+E55</f>
        <v>1.075</v>
      </c>
      <c r="H37" s="33">
        <f t="shared" si="5"/>
        <v>0.45</v>
      </c>
      <c r="I37" s="34">
        <f t="shared" si="0"/>
        <v>78.474999999999994</v>
      </c>
    </row>
    <row r="38" spans="1:15" s="18" customFormat="1">
      <c r="A38" s="28">
        <f>SUM(A32:A37)</f>
        <v>826.38649999999996</v>
      </c>
      <c r="B38" s="7"/>
      <c r="C38" s="45" t="s">
        <v>16</v>
      </c>
      <c r="D38" s="7"/>
      <c r="E38" s="32"/>
      <c r="F38" s="28"/>
      <c r="G38" s="35"/>
      <c r="H38" s="33">
        <f t="shared" si="5"/>
        <v>0</v>
      </c>
      <c r="I38" s="34">
        <f t="shared" si="0"/>
        <v>0</v>
      </c>
    </row>
    <row r="39" spans="1:15" s="18" customFormat="1" ht="15.75">
      <c r="A39" s="36">
        <f>A38/B37</f>
        <v>33.055459999999997</v>
      </c>
      <c r="B39" s="7"/>
      <c r="C39" s="45" t="s">
        <v>17</v>
      </c>
      <c r="D39" s="7"/>
      <c r="E39" s="32"/>
      <c r="F39" s="36">
        <f>A39</f>
        <v>33.055459999999997</v>
      </c>
      <c r="G39" s="35"/>
      <c r="H39" s="33">
        <f t="shared" si="5"/>
        <v>0</v>
      </c>
      <c r="I39" s="34">
        <f t="shared" si="0"/>
        <v>0</v>
      </c>
    </row>
    <row r="40" spans="1:15" s="18" customFormat="1" ht="15.75">
      <c r="A40" s="36"/>
      <c r="B40" s="7"/>
      <c r="C40" s="46"/>
      <c r="D40" s="11"/>
      <c r="E40" s="32"/>
      <c r="F40" s="36"/>
      <c r="G40" s="35"/>
      <c r="H40" s="33"/>
      <c r="I40" s="34"/>
    </row>
    <row r="41" spans="1:15" s="18" customFormat="1" ht="15.75">
      <c r="A41" s="28"/>
      <c r="B41" s="29">
        <v>150</v>
      </c>
      <c r="C41" s="1252" t="s">
        <v>80</v>
      </c>
      <c r="D41" s="1253"/>
      <c r="E41" s="32"/>
      <c r="F41" s="7"/>
      <c r="G41" s="32"/>
      <c r="H41" s="33"/>
      <c r="I41" s="34">
        <f t="shared" si="0"/>
        <v>0</v>
      </c>
    </row>
    <row r="42" spans="1:15" s="18" customFormat="1">
      <c r="A42" s="28">
        <f t="shared" ref="A42:A44" si="6">E42*F42</f>
        <v>105.75</v>
      </c>
      <c r="B42" s="7">
        <v>25</v>
      </c>
      <c r="C42" s="8" t="s">
        <v>81</v>
      </c>
      <c r="D42" s="7">
        <v>94</v>
      </c>
      <c r="E42" s="32">
        <f>B42*D42/1000</f>
        <v>2.35</v>
      </c>
      <c r="F42" s="28">
        <v>45</v>
      </c>
      <c r="G42" s="32">
        <f>E42</f>
        <v>2.35</v>
      </c>
      <c r="H42" s="33">
        <f t="shared" ref="H42:H46" si="7">D42*B42/1000</f>
        <v>2.35</v>
      </c>
      <c r="I42" s="34">
        <f t="shared" si="0"/>
        <v>105.75</v>
      </c>
    </row>
    <row r="43" spans="1:15" s="18" customFormat="1">
      <c r="A43" s="28">
        <f t="shared" si="6"/>
        <v>129.25</v>
      </c>
      <c r="B43" s="7">
        <v>25</v>
      </c>
      <c r="C43" s="8" t="s">
        <v>50</v>
      </c>
      <c r="D43" s="7">
        <v>10</v>
      </c>
      <c r="E43" s="32">
        <f>D43*B43/1000</f>
        <v>0.25</v>
      </c>
      <c r="F43" s="28">
        <v>517</v>
      </c>
      <c r="G43" s="32"/>
      <c r="H43" s="33">
        <f t="shared" si="7"/>
        <v>0.25</v>
      </c>
      <c r="I43" s="34">
        <f t="shared" si="0"/>
        <v>0</v>
      </c>
    </row>
    <row r="44" spans="1:15" s="18" customFormat="1">
      <c r="A44" s="28">
        <f t="shared" si="6"/>
        <v>0.30000000000000004</v>
      </c>
      <c r="B44" s="7">
        <v>25</v>
      </c>
      <c r="C44" s="40" t="s">
        <v>31</v>
      </c>
      <c r="D44" s="7">
        <v>1</v>
      </c>
      <c r="E44" s="32">
        <f>B44*D44/1000</f>
        <v>2.5000000000000001E-2</v>
      </c>
      <c r="F44" s="28">
        <v>12</v>
      </c>
      <c r="G44" s="32"/>
      <c r="H44" s="33">
        <f t="shared" si="7"/>
        <v>2.5000000000000001E-2</v>
      </c>
      <c r="I44" s="34">
        <f t="shared" si="0"/>
        <v>0</v>
      </c>
    </row>
    <row r="45" spans="1:15" s="18" customFormat="1">
      <c r="A45" s="28">
        <f>SUM(A42:A44)</f>
        <v>235.3</v>
      </c>
      <c r="B45" s="7"/>
      <c r="C45" s="45" t="s">
        <v>16</v>
      </c>
      <c r="D45" s="7"/>
      <c r="E45" s="32"/>
      <c r="F45" s="28"/>
      <c r="G45" s="35"/>
      <c r="H45" s="33">
        <f t="shared" si="7"/>
        <v>0</v>
      </c>
      <c r="I45" s="34">
        <f t="shared" si="0"/>
        <v>0</v>
      </c>
    </row>
    <row r="46" spans="1:15" s="18" customFormat="1" ht="15.75">
      <c r="A46" s="36">
        <f>A45/B44</f>
        <v>9.4120000000000008</v>
      </c>
      <c r="B46" s="7"/>
      <c r="C46" s="45" t="s">
        <v>17</v>
      </c>
      <c r="D46" s="7"/>
      <c r="E46" s="32"/>
      <c r="F46" s="36">
        <f>A46</f>
        <v>9.4120000000000008</v>
      </c>
      <c r="G46" s="35"/>
      <c r="H46" s="33">
        <f t="shared" si="7"/>
        <v>0</v>
      </c>
      <c r="I46" s="34">
        <f t="shared" si="0"/>
        <v>0</v>
      </c>
    </row>
    <row r="47" spans="1:15" s="18" customFormat="1" ht="15.75">
      <c r="A47" s="36"/>
      <c r="B47" s="7"/>
      <c r="C47" s="46"/>
      <c r="D47" s="11"/>
      <c r="E47" s="32"/>
      <c r="F47" s="36"/>
      <c r="G47" s="35"/>
      <c r="H47" s="33"/>
      <c r="I47" s="34">
        <f t="shared" si="0"/>
        <v>0</v>
      </c>
    </row>
    <row r="48" spans="1:15" s="18" customFormat="1" ht="15.75">
      <c r="A48" s="38"/>
      <c r="B48" s="29">
        <v>200</v>
      </c>
      <c r="C48" s="39" t="s">
        <v>82</v>
      </c>
      <c r="D48" s="8"/>
      <c r="E48" s="9"/>
      <c r="F48" s="31"/>
      <c r="G48" s="32"/>
      <c r="H48" s="33"/>
      <c r="I48" s="34">
        <f t="shared" si="0"/>
        <v>0</v>
      </c>
      <c r="O48" s="18" t="s">
        <v>18</v>
      </c>
    </row>
    <row r="49" spans="1:9" s="18" customFormat="1">
      <c r="A49" s="28">
        <f>E49*F49</f>
        <v>42.5</v>
      </c>
      <c r="B49" s="7">
        <v>25</v>
      </c>
      <c r="C49" s="40" t="s">
        <v>83</v>
      </c>
      <c r="D49" s="7">
        <v>20</v>
      </c>
      <c r="E49" s="32">
        <f>D49*B49/1000</f>
        <v>0.5</v>
      </c>
      <c r="F49" s="28">
        <v>85</v>
      </c>
      <c r="G49" s="35">
        <f>E49</f>
        <v>0.5</v>
      </c>
      <c r="H49" s="33">
        <f>D49*B49/1000</f>
        <v>0.5</v>
      </c>
      <c r="I49" s="34">
        <f>G49*F49</f>
        <v>42.5</v>
      </c>
    </row>
    <row r="50" spans="1:9" s="18" customFormat="1">
      <c r="A50" s="28">
        <f>E50*F50</f>
        <v>32</v>
      </c>
      <c r="B50" s="7">
        <v>25</v>
      </c>
      <c r="C50" s="40" t="s">
        <v>14</v>
      </c>
      <c r="D50" s="7">
        <v>20</v>
      </c>
      <c r="E50" s="32">
        <f>D50*B50/1000</f>
        <v>0.5</v>
      </c>
      <c r="F50" s="28">
        <v>64</v>
      </c>
      <c r="G50" s="35">
        <f>E50</f>
        <v>0.5</v>
      </c>
      <c r="H50" s="33">
        <f>D50*B50/1000</f>
        <v>0.5</v>
      </c>
      <c r="I50" s="34">
        <f>G50*F50</f>
        <v>32</v>
      </c>
    </row>
    <row r="51" spans="1:9" s="18" customFormat="1">
      <c r="A51" s="28">
        <f>SUM(A49:A50)</f>
        <v>74.5</v>
      </c>
      <c r="B51" s="8"/>
      <c r="C51" s="8" t="s">
        <v>16</v>
      </c>
      <c r="D51" s="7"/>
      <c r="E51" s="32"/>
      <c r="F51" s="28"/>
      <c r="G51" s="9"/>
      <c r="H51" s="33">
        <f>D51*B51/1000</f>
        <v>0</v>
      </c>
      <c r="I51" s="34">
        <f t="shared" si="0"/>
        <v>0</v>
      </c>
    </row>
    <row r="52" spans="1:9" s="18" customFormat="1" ht="15.75">
      <c r="A52" s="36">
        <f>A51/B50</f>
        <v>2.98</v>
      </c>
      <c r="B52" s="30"/>
      <c r="C52" s="8" t="s">
        <v>17</v>
      </c>
      <c r="D52" s="7"/>
      <c r="E52" s="32"/>
      <c r="F52" s="36">
        <f>A52</f>
        <v>2.98</v>
      </c>
      <c r="G52" s="9"/>
      <c r="H52" s="33">
        <f>D52*B52/1000</f>
        <v>0</v>
      </c>
      <c r="I52" s="34">
        <f t="shared" si="0"/>
        <v>0</v>
      </c>
    </row>
    <row r="53" spans="1:9" s="18" customFormat="1" ht="15.75">
      <c r="A53" s="36"/>
      <c r="B53" s="30"/>
      <c r="C53" s="8"/>
      <c r="D53" s="7"/>
      <c r="E53" s="32"/>
      <c r="F53" s="36"/>
      <c r="G53" s="9"/>
      <c r="H53" s="33"/>
      <c r="I53" s="34">
        <f t="shared" si="0"/>
        <v>0</v>
      </c>
    </row>
    <row r="54" spans="1:9" s="18" customFormat="1" ht="15.75">
      <c r="A54" s="38"/>
      <c r="B54" s="29">
        <v>25</v>
      </c>
      <c r="C54" s="39" t="s">
        <v>19</v>
      </c>
      <c r="D54" s="8"/>
      <c r="E54" s="9"/>
      <c r="F54" s="31"/>
      <c r="G54" s="9"/>
      <c r="H54" s="33"/>
      <c r="I54" s="34">
        <f t="shared" si="0"/>
        <v>0</v>
      </c>
    </row>
    <row r="55" spans="1:9" s="18" customFormat="1">
      <c r="A55" s="28">
        <f>E55*F55</f>
        <v>45.625</v>
      </c>
      <c r="B55" s="7">
        <v>25</v>
      </c>
      <c r="C55" s="40" t="s">
        <v>20</v>
      </c>
      <c r="D55" s="7">
        <v>25</v>
      </c>
      <c r="E55" s="32">
        <f>D55*B55/1000</f>
        <v>0.625</v>
      </c>
      <c r="F55" s="28">
        <v>73</v>
      </c>
      <c r="G55" s="35"/>
      <c r="H55" s="33">
        <f>D55*B55/1000</f>
        <v>0.625</v>
      </c>
      <c r="I55" s="34">
        <f t="shared" si="0"/>
        <v>0</v>
      </c>
    </row>
    <row r="56" spans="1:9" s="18" customFormat="1">
      <c r="A56" s="28">
        <f>SUM(A55)</f>
        <v>45.625</v>
      </c>
      <c r="B56" s="8"/>
      <c r="C56" s="8" t="s">
        <v>16</v>
      </c>
      <c r="D56" s="7"/>
      <c r="E56" s="32"/>
      <c r="F56" s="28"/>
      <c r="G56" s="9"/>
      <c r="H56" s="33">
        <f>D56*B56/1000</f>
        <v>0</v>
      </c>
      <c r="I56" s="34">
        <f t="shared" si="0"/>
        <v>0</v>
      </c>
    </row>
    <row r="57" spans="1:9" s="18" customFormat="1" ht="15.75">
      <c r="A57" s="36">
        <f>A56/B55</f>
        <v>1.825</v>
      </c>
      <c r="B57" s="30"/>
      <c r="C57" s="8" t="s">
        <v>17</v>
      </c>
      <c r="D57" s="7"/>
      <c r="E57" s="32"/>
      <c r="F57" s="36">
        <f>A57</f>
        <v>1.825</v>
      </c>
      <c r="G57" s="9"/>
      <c r="H57" s="33">
        <f>D57*B57/1000</f>
        <v>0</v>
      </c>
      <c r="I57" s="34">
        <f t="shared" si="0"/>
        <v>0</v>
      </c>
    </row>
    <row r="58" spans="1:9" s="18" customFormat="1" ht="15.75">
      <c r="A58" s="36"/>
      <c r="B58" s="30"/>
      <c r="C58" s="8"/>
      <c r="D58" s="7"/>
      <c r="E58" s="32"/>
      <c r="F58" s="36"/>
      <c r="G58" s="9"/>
      <c r="H58" s="33"/>
      <c r="I58" s="34"/>
    </row>
    <row r="59" spans="1:9" s="18" customFormat="1" ht="15.75">
      <c r="A59" s="38"/>
      <c r="B59" s="29">
        <v>25</v>
      </c>
      <c r="C59" s="39" t="s">
        <v>32</v>
      </c>
      <c r="D59" s="8"/>
      <c r="E59" s="9"/>
      <c r="F59" s="31"/>
      <c r="G59" s="9"/>
      <c r="H59" s="33"/>
      <c r="I59" s="34">
        <f t="shared" si="0"/>
        <v>0</v>
      </c>
    </row>
    <row r="60" spans="1:9" s="18" customFormat="1">
      <c r="A60" s="28">
        <f>E60*F60</f>
        <v>47.641000000000005</v>
      </c>
      <c r="B60" s="7">
        <v>25</v>
      </c>
      <c r="C60" s="40" t="s">
        <v>37</v>
      </c>
      <c r="D60" s="7">
        <v>26.84</v>
      </c>
      <c r="E60" s="32">
        <f>D60*B60/1000</f>
        <v>0.67100000000000004</v>
      </c>
      <c r="F60" s="28">
        <v>71</v>
      </c>
      <c r="G60" s="35">
        <f>E60</f>
        <v>0.67100000000000004</v>
      </c>
      <c r="H60" s="33">
        <f>D60*B60/1000</f>
        <v>0.67100000000000004</v>
      </c>
      <c r="I60" s="34">
        <f t="shared" si="0"/>
        <v>47.641000000000005</v>
      </c>
    </row>
    <row r="61" spans="1:9" s="18" customFormat="1">
      <c r="A61" s="28">
        <f>SUM(A60)</f>
        <v>47.641000000000005</v>
      </c>
      <c r="B61" s="8"/>
      <c r="C61" s="8" t="s">
        <v>16</v>
      </c>
      <c r="D61" s="7"/>
      <c r="E61" s="32"/>
      <c r="F61" s="28"/>
      <c r="G61" s="9"/>
      <c r="H61" s="33">
        <f>D61*B61/1000</f>
        <v>0</v>
      </c>
      <c r="I61" s="34">
        <f t="shared" si="0"/>
        <v>0</v>
      </c>
    </row>
    <row r="62" spans="1:9" s="18" customFormat="1" ht="15.75">
      <c r="A62" s="36">
        <f>A61/B60</f>
        <v>1.9056400000000002</v>
      </c>
      <c r="B62" s="30"/>
      <c r="C62" s="8" t="s">
        <v>17</v>
      </c>
      <c r="D62" s="7"/>
      <c r="E62" s="32"/>
      <c r="F62" s="36">
        <f>A62</f>
        <v>1.9056400000000002</v>
      </c>
      <c r="G62" s="9"/>
      <c r="H62" s="33">
        <f>D62*B62/1000</f>
        <v>0</v>
      </c>
      <c r="I62" s="34">
        <f t="shared" si="0"/>
        <v>0</v>
      </c>
    </row>
    <row r="63" spans="1:9" s="18" customFormat="1" ht="15.75">
      <c r="A63" s="36"/>
      <c r="B63" s="30"/>
      <c r="C63" s="8"/>
      <c r="D63" s="7"/>
      <c r="E63" s="32"/>
      <c r="F63" s="36"/>
      <c r="G63" s="9"/>
      <c r="H63" s="33"/>
      <c r="I63" s="34">
        <f t="shared" si="0"/>
        <v>0</v>
      </c>
    </row>
    <row r="64" spans="1:9" s="18" customFormat="1" ht="15.75">
      <c r="A64" s="36">
        <f>A61+A56+A51+A45+A38+A28+A17</f>
        <v>1875.0039999999999</v>
      </c>
      <c r="B64" s="8"/>
      <c r="C64" s="30" t="s">
        <v>21</v>
      </c>
      <c r="D64" s="8"/>
      <c r="E64" s="9"/>
      <c r="F64" s="36">
        <f>F65*B60</f>
        <v>1875.0039999999999</v>
      </c>
      <c r="G64" s="9"/>
      <c r="H64" s="41"/>
      <c r="I64" s="34">
        <f>SUM(I14:I63)</f>
        <v>1875.0040000000001</v>
      </c>
    </row>
    <row r="65" spans="1:9" s="18" customFormat="1" ht="15.75">
      <c r="A65" s="36">
        <f>A64/B60</f>
        <v>75.000159999999994</v>
      </c>
      <c r="B65" s="8"/>
      <c r="C65" s="30" t="s">
        <v>17</v>
      </c>
      <c r="D65" s="8"/>
      <c r="E65" s="9"/>
      <c r="F65" s="36">
        <f>A65</f>
        <v>75.000159999999994</v>
      </c>
      <c r="G65" s="9"/>
      <c r="H65" s="33"/>
      <c r="I65" s="34"/>
    </row>
    <row r="66" spans="1:9" s="18" customFormat="1" ht="15.75">
      <c r="C66" s="1254" t="s">
        <v>33</v>
      </c>
      <c r="D66" s="1254"/>
      <c r="E66" s="1254"/>
      <c r="F66" s="1254"/>
      <c r="G66" s="1254"/>
      <c r="H66" s="42"/>
      <c r="I66" s="43"/>
    </row>
    <row r="67" spans="1:9" s="18" customFormat="1" ht="15.75">
      <c r="C67" s="1254" t="s">
        <v>22</v>
      </c>
      <c r="D67" s="1254"/>
      <c r="E67" s="1254"/>
      <c r="F67" s="1254"/>
      <c r="G67" s="1254"/>
      <c r="H67" s="42"/>
      <c r="I67" s="43"/>
    </row>
    <row r="68" spans="1:9" s="18" customFormat="1" ht="15.75">
      <c r="B68" s="44"/>
      <c r="C68" s="44" t="s">
        <v>23</v>
      </c>
      <c r="D68" s="44"/>
      <c r="E68" s="44"/>
      <c r="F68" s="44"/>
      <c r="G68" s="44"/>
      <c r="H68" s="43"/>
      <c r="I68" s="43"/>
    </row>
  </sheetData>
  <mergeCells count="13">
    <mergeCell ref="C67:G67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1:D31"/>
    <mergeCell ref="C41:D41"/>
    <mergeCell ref="C66:G66"/>
  </mergeCells>
  <pageMargins left="0.7" right="0.7" top="0.75" bottom="0.75" header="0.3" footer="0.3"/>
  <pageSetup paperSize="9" scale="6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43"/>
  <sheetViews>
    <sheetView view="pageBreakPreview" topLeftCell="A4" zoomScale="60" workbookViewId="0">
      <selection activeCell="F24" sqref="F24"/>
    </sheetView>
  </sheetViews>
  <sheetFormatPr defaultRowHeight="15"/>
  <cols>
    <col min="1" max="1" width="17.140625" style="125" customWidth="1"/>
    <col min="2" max="2" width="9.28515625" style="125" bestFit="1" customWidth="1"/>
    <col min="3" max="3" width="56.85546875" style="125" customWidth="1"/>
    <col min="4" max="4" width="9.28515625" style="125" bestFit="1" customWidth="1"/>
    <col min="5" max="5" width="9.42578125" style="125" bestFit="1" customWidth="1"/>
    <col min="6" max="6" width="16.28515625" style="125" customWidth="1"/>
    <col min="7" max="8" width="9.42578125" style="125" bestFit="1" customWidth="1"/>
    <col min="9" max="9" width="15.28515625" style="125" customWidth="1"/>
    <col min="10" max="16384" width="9.140625" style="125"/>
  </cols>
  <sheetData>
    <row r="1" spans="1:9" s="53" customFormat="1">
      <c r="H1" s="54"/>
      <c r="I1" s="54"/>
    </row>
    <row r="2" spans="1:9" s="53" customFormat="1" ht="15.75">
      <c r="A2" s="55"/>
      <c r="B2" s="1274" t="s">
        <v>0</v>
      </c>
      <c r="C2" s="1274"/>
      <c r="D2" s="1274"/>
      <c r="E2" s="1274"/>
      <c r="F2" s="1274"/>
      <c r="G2" s="1274"/>
      <c r="H2" s="54"/>
      <c r="I2" s="54"/>
    </row>
    <row r="3" spans="1:9" s="53" customFormat="1" ht="15.75">
      <c r="A3" s="55"/>
      <c r="B3" s="1274"/>
      <c r="C3" s="1274"/>
      <c r="D3" s="1274"/>
      <c r="E3" s="1274"/>
      <c r="F3" s="1274"/>
      <c r="G3" s="1274"/>
      <c r="H3" s="54"/>
      <c r="I3" s="54"/>
    </row>
    <row r="4" spans="1:9" s="53" customFormat="1">
      <c r="A4" s="55"/>
      <c r="B4" s="1275"/>
      <c r="C4" s="1277" t="s">
        <v>1</v>
      </c>
      <c r="D4" s="1279" t="s">
        <v>2</v>
      </c>
      <c r="E4" s="1281" t="s">
        <v>3</v>
      </c>
      <c r="F4" s="56"/>
      <c r="G4" s="57"/>
      <c r="H4" s="54"/>
      <c r="I4" s="54"/>
    </row>
    <row r="5" spans="1:9" s="53" customFormat="1" ht="15.75">
      <c r="A5" s="58"/>
      <c r="B5" s="1276"/>
      <c r="C5" s="1278"/>
      <c r="D5" s="1280"/>
      <c r="E5" s="1282"/>
      <c r="F5" s="1283" t="s">
        <v>4</v>
      </c>
      <c r="G5" s="1284"/>
      <c r="H5" s="54"/>
      <c r="I5" s="54"/>
    </row>
    <row r="6" spans="1:9" s="53" customFormat="1">
      <c r="A6" s="59"/>
      <c r="B6" s="60"/>
      <c r="C6" s="61"/>
      <c r="D6" s="62"/>
      <c r="E6" s="63"/>
      <c r="F6" s="1267" t="s">
        <v>5</v>
      </c>
      <c r="G6" s="1268"/>
      <c r="H6" s="54"/>
      <c r="I6" s="54"/>
    </row>
    <row r="7" spans="1:9" s="53" customFormat="1">
      <c r="A7" s="59"/>
      <c r="B7" s="64"/>
      <c r="C7" s="61"/>
      <c r="D7" s="62"/>
      <c r="E7" s="63"/>
      <c r="F7" s="65"/>
      <c r="G7" s="66"/>
      <c r="H7" s="54"/>
      <c r="I7" s="54"/>
    </row>
    <row r="8" spans="1:9" s="53" customFormat="1">
      <c r="A8" s="59"/>
      <c r="B8" s="64"/>
      <c r="C8" s="61"/>
      <c r="D8" s="62"/>
      <c r="E8" s="63"/>
      <c r="F8" s="1269"/>
      <c r="G8" s="1270"/>
      <c r="H8" s="54"/>
      <c r="I8" s="54"/>
    </row>
    <row r="9" spans="1:9" s="53" customFormat="1" ht="15.75">
      <c r="A9" s="59"/>
      <c r="B9" s="64"/>
      <c r="C9" s="67"/>
      <c r="D9" s="62"/>
      <c r="E9" s="63"/>
      <c r="F9" s="56"/>
      <c r="G9" s="68"/>
      <c r="H9" s="54"/>
      <c r="I9" s="54"/>
    </row>
    <row r="10" spans="1:9" s="53" customFormat="1" ht="15.75">
      <c r="A10" s="69"/>
      <c r="B10" s="70"/>
      <c r="C10" s="61"/>
      <c r="D10" s="62"/>
      <c r="E10" s="63"/>
      <c r="F10" s="56"/>
      <c r="G10" s="68"/>
      <c r="H10" s="54"/>
      <c r="I10" s="54"/>
    </row>
    <row r="11" spans="1:9" s="53" customFormat="1" ht="20.25">
      <c r="A11" s="55"/>
      <c r="B11" s="71"/>
      <c r="C11" s="72" t="s">
        <v>102</v>
      </c>
      <c r="D11" s="57"/>
      <c r="E11" s="56"/>
      <c r="F11" s="56"/>
      <c r="G11" s="57"/>
      <c r="H11" s="54"/>
      <c r="I11" s="54"/>
    </row>
    <row r="12" spans="1:9" s="53" customFormat="1" ht="75">
      <c r="A12" s="73" t="s">
        <v>6</v>
      </c>
      <c r="B12" s="74" t="s">
        <v>7</v>
      </c>
      <c r="C12" s="74" t="s">
        <v>8</v>
      </c>
      <c r="D12" s="74" t="s">
        <v>9</v>
      </c>
      <c r="E12" s="75" t="s">
        <v>10</v>
      </c>
      <c r="F12" s="74" t="s">
        <v>11</v>
      </c>
      <c r="G12" s="75" t="s">
        <v>12</v>
      </c>
      <c r="H12" s="54"/>
      <c r="I12" s="54"/>
    </row>
    <row r="13" spans="1:9" s="53" customFormat="1" ht="20.25">
      <c r="A13" s="76"/>
      <c r="B13" s="77"/>
      <c r="C13" s="78">
        <v>45239</v>
      </c>
      <c r="D13" s="74"/>
      <c r="E13" s="75"/>
      <c r="F13" s="77"/>
      <c r="G13" s="75"/>
      <c r="H13" s="54"/>
      <c r="I13" s="54"/>
    </row>
    <row r="14" spans="1:9" s="87" customFormat="1" ht="20.25">
      <c r="A14" s="79"/>
      <c r="B14" s="80"/>
      <c r="C14" s="81"/>
      <c r="D14" s="82"/>
      <c r="E14" s="83"/>
      <c r="F14" s="79"/>
      <c r="G14" s="84"/>
      <c r="H14" s="85"/>
      <c r="I14" s="86"/>
    </row>
    <row r="15" spans="1:9" s="94" customFormat="1" ht="15.75">
      <c r="A15" s="88"/>
      <c r="B15" s="89" t="s">
        <v>96</v>
      </c>
      <c r="C15" s="1271" t="s">
        <v>97</v>
      </c>
      <c r="D15" s="1272"/>
      <c r="E15" s="90"/>
      <c r="F15" s="91"/>
      <c r="G15" s="90"/>
      <c r="H15" s="92"/>
      <c r="I15" s="93"/>
    </row>
    <row r="16" spans="1:9" s="102" customFormat="1">
      <c r="A16" s="95">
        <f>E16*F16</f>
        <v>12285.672</v>
      </c>
      <c r="B16" s="96">
        <v>224</v>
      </c>
      <c r="C16" s="97" t="s">
        <v>98</v>
      </c>
      <c r="D16" s="96">
        <v>155</v>
      </c>
      <c r="E16" s="98">
        <f>D16*B16/1000</f>
        <v>34.72</v>
      </c>
      <c r="F16" s="95">
        <v>353.85</v>
      </c>
      <c r="G16" s="99">
        <f t="shared" ref="G16:G19" si="0">E16</f>
        <v>34.72</v>
      </c>
      <c r="H16" s="100">
        <f t="shared" ref="H16:H21" si="1">D16*B16/1000</f>
        <v>34.72</v>
      </c>
      <c r="I16" s="101">
        <f t="shared" ref="I16:I21" si="2">G16*F16</f>
        <v>12285.672</v>
      </c>
    </row>
    <row r="17" spans="1:15" s="71" customFormat="1">
      <c r="A17" s="103">
        <f t="shared" ref="A17:A19" si="3">E17*F17</f>
        <v>131.47680000000003</v>
      </c>
      <c r="B17" s="96">
        <v>224</v>
      </c>
      <c r="C17" s="104" t="s">
        <v>28</v>
      </c>
      <c r="D17" s="60">
        <v>5</v>
      </c>
      <c r="E17" s="105">
        <f t="shared" ref="E17" si="4">D17*B17/1000</f>
        <v>1.1200000000000001</v>
      </c>
      <c r="F17" s="103">
        <v>117.39</v>
      </c>
      <c r="G17" s="106">
        <f t="shared" si="0"/>
        <v>1.1200000000000001</v>
      </c>
      <c r="H17" s="107">
        <f>D17*B17/1000</f>
        <v>1.1200000000000001</v>
      </c>
      <c r="I17" s="108">
        <f>G17*F17</f>
        <v>131.47680000000003</v>
      </c>
    </row>
    <row r="18" spans="1:15" s="116" customFormat="1">
      <c r="A18" s="109">
        <f>E18*F18</f>
        <v>1337.2800000000002</v>
      </c>
      <c r="B18" s="96">
        <v>224</v>
      </c>
      <c r="C18" s="110" t="s">
        <v>13</v>
      </c>
      <c r="D18" s="111">
        <v>10</v>
      </c>
      <c r="E18" s="112">
        <f>D18*B18/1000</f>
        <v>2.2400000000000002</v>
      </c>
      <c r="F18" s="109">
        <v>597</v>
      </c>
      <c r="G18" s="113">
        <f>E18</f>
        <v>2.2400000000000002</v>
      </c>
      <c r="H18" s="114">
        <f t="shared" ref="H18" si="5">D18*B18/1000</f>
        <v>2.2400000000000002</v>
      </c>
      <c r="I18" s="115">
        <f t="shared" ref="I18" si="6">G18*F18</f>
        <v>1337.2800000000002</v>
      </c>
    </row>
    <row r="19" spans="1:15" s="71" customFormat="1">
      <c r="A19" s="103">
        <f t="shared" si="3"/>
        <v>8.9600000000000009</v>
      </c>
      <c r="B19" s="96">
        <v>224</v>
      </c>
      <c r="C19" s="104" t="s">
        <v>31</v>
      </c>
      <c r="D19" s="60">
        <v>2.5</v>
      </c>
      <c r="E19" s="105">
        <f>B19*D19/1000</f>
        <v>0.56000000000000005</v>
      </c>
      <c r="F19" s="103">
        <v>16</v>
      </c>
      <c r="G19" s="106">
        <f t="shared" si="0"/>
        <v>0.56000000000000005</v>
      </c>
      <c r="H19" s="107">
        <f t="shared" si="1"/>
        <v>0.56000000000000005</v>
      </c>
      <c r="I19" s="108">
        <f t="shared" si="2"/>
        <v>8.9600000000000009</v>
      </c>
    </row>
    <row r="20" spans="1:15" s="71" customFormat="1">
      <c r="A20" s="103">
        <f>SUM(A16:A19)</f>
        <v>13763.388800000001</v>
      </c>
      <c r="B20" s="60"/>
      <c r="C20" s="117" t="s">
        <v>16</v>
      </c>
      <c r="D20" s="60"/>
      <c r="E20" s="105"/>
      <c r="F20" s="103"/>
      <c r="G20" s="106"/>
      <c r="H20" s="107">
        <f t="shared" si="1"/>
        <v>0</v>
      </c>
      <c r="I20" s="108">
        <f t="shared" si="2"/>
        <v>0</v>
      </c>
    </row>
    <row r="21" spans="1:15" s="71" customFormat="1" ht="15.75">
      <c r="A21" s="76">
        <f>A20/B19</f>
        <v>61.4437</v>
      </c>
      <c r="B21" s="60"/>
      <c r="C21" s="117" t="s">
        <v>17</v>
      </c>
      <c r="D21" s="60"/>
      <c r="E21" s="105"/>
      <c r="F21" s="76">
        <f>A21</f>
        <v>61.4437</v>
      </c>
      <c r="G21" s="106"/>
      <c r="H21" s="107">
        <f t="shared" si="1"/>
        <v>0</v>
      </c>
      <c r="I21" s="108">
        <f t="shared" si="2"/>
        <v>0</v>
      </c>
    </row>
    <row r="22" spans="1:15" s="71" customFormat="1" ht="15.75">
      <c r="A22" s="76"/>
      <c r="B22" s="60"/>
      <c r="C22" s="118"/>
      <c r="D22" s="64"/>
      <c r="E22" s="105"/>
      <c r="F22" s="76"/>
      <c r="G22" s="106"/>
      <c r="H22" s="107"/>
      <c r="I22" s="108"/>
    </row>
    <row r="23" spans="1:15" s="71" customFormat="1" ht="15.75">
      <c r="A23" s="119"/>
      <c r="B23" s="120">
        <v>200</v>
      </c>
      <c r="C23" s="121" t="s">
        <v>99</v>
      </c>
      <c r="D23" s="61"/>
      <c r="E23" s="62"/>
      <c r="F23" s="122"/>
      <c r="G23" s="105"/>
      <c r="H23" s="107"/>
      <c r="I23" s="108"/>
      <c r="O23" s="71" t="s">
        <v>18</v>
      </c>
    </row>
    <row r="24" spans="1:15" s="71" customFormat="1">
      <c r="A24" s="103">
        <f>E24*F24</f>
        <v>106.4</v>
      </c>
      <c r="B24" s="60">
        <v>224</v>
      </c>
      <c r="C24" s="104" t="s">
        <v>54</v>
      </c>
      <c r="D24" s="60">
        <v>1</v>
      </c>
      <c r="E24" s="105">
        <f>D24*B24/1000</f>
        <v>0.224</v>
      </c>
      <c r="F24" s="103">
        <v>475</v>
      </c>
      <c r="G24" s="106">
        <f>E24</f>
        <v>0.224</v>
      </c>
      <c r="H24" s="107">
        <f>D24*B24/1000</f>
        <v>0.224</v>
      </c>
      <c r="I24" s="108">
        <f>G24*F24</f>
        <v>106.4</v>
      </c>
    </row>
    <row r="25" spans="1:15" s="71" customFormat="1">
      <c r="A25" s="103">
        <f>E25*F25</f>
        <v>166.88000000000002</v>
      </c>
      <c r="B25" s="60">
        <v>224</v>
      </c>
      <c r="C25" s="104" t="s">
        <v>14</v>
      </c>
      <c r="D25" s="60">
        <v>10</v>
      </c>
      <c r="E25" s="105">
        <f>D25*B25/1000</f>
        <v>2.2400000000000002</v>
      </c>
      <c r="F25" s="103">
        <v>74.5</v>
      </c>
      <c r="G25" s="106">
        <f>E25</f>
        <v>2.2400000000000002</v>
      </c>
      <c r="H25" s="107">
        <f>D25*B25/1000</f>
        <v>2.2400000000000002</v>
      </c>
      <c r="I25" s="108">
        <f>G25*F25</f>
        <v>166.88000000000002</v>
      </c>
    </row>
    <row r="26" spans="1:15" s="71" customFormat="1">
      <c r="A26" s="103">
        <f>SUM(A24:A25)</f>
        <v>273.28000000000003</v>
      </c>
      <c r="B26" s="61"/>
      <c r="C26" s="61" t="s">
        <v>16</v>
      </c>
      <c r="D26" s="60"/>
      <c r="E26" s="105"/>
      <c r="F26" s="103"/>
      <c r="G26" s="62"/>
      <c r="H26" s="107">
        <f>D26*B26/1000</f>
        <v>0</v>
      </c>
      <c r="I26" s="108">
        <f>G26*F26</f>
        <v>0</v>
      </c>
    </row>
    <row r="27" spans="1:15" s="71" customFormat="1" ht="15.75">
      <c r="A27" s="76">
        <f>A26/B24</f>
        <v>1.2200000000000002</v>
      </c>
      <c r="B27" s="67"/>
      <c r="C27" s="61" t="s">
        <v>17</v>
      </c>
      <c r="D27" s="60"/>
      <c r="E27" s="105"/>
      <c r="F27" s="76">
        <f>A27</f>
        <v>1.2200000000000002</v>
      </c>
      <c r="G27" s="62"/>
      <c r="H27" s="107">
        <f>D27*B27/1000</f>
        <v>0</v>
      </c>
      <c r="I27" s="108">
        <f>G27*F27</f>
        <v>0</v>
      </c>
    </row>
    <row r="28" spans="1:15" s="71" customFormat="1" ht="15.75">
      <c r="A28" s="76"/>
      <c r="B28" s="67"/>
      <c r="C28" s="61"/>
      <c r="D28" s="60"/>
      <c r="E28" s="105"/>
      <c r="F28" s="76"/>
      <c r="G28" s="62"/>
      <c r="H28" s="107"/>
      <c r="I28" s="108"/>
    </row>
    <row r="29" spans="1:15" s="71" customFormat="1" ht="15.75">
      <c r="A29" s="119"/>
      <c r="B29" s="120">
        <v>20</v>
      </c>
      <c r="C29" s="121" t="s">
        <v>19</v>
      </c>
      <c r="D29" s="61"/>
      <c r="E29" s="62"/>
      <c r="F29" s="122"/>
      <c r="G29" s="62"/>
      <c r="H29" s="107"/>
      <c r="I29" s="108"/>
    </row>
    <row r="30" spans="1:15" s="71" customFormat="1">
      <c r="A30" s="103">
        <f>E30*F30</f>
        <v>380.8</v>
      </c>
      <c r="B30" s="60">
        <v>224</v>
      </c>
      <c r="C30" s="104" t="s">
        <v>20</v>
      </c>
      <c r="D30" s="60">
        <v>20</v>
      </c>
      <c r="E30" s="105">
        <f>D30*B30/1000</f>
        <v>4.4800000000000004</v>
      </c>
      <c r="F30" s="103">
        <v>85</v>
      </c>
      <c r="G30" s="106">
        <f>E30</f>
        <v>4.4800000000000004</v>
      </c>
      <c r="H30" s="107">
        <f>D30*B30/1000</f>
        <v>4.4800000000000004</v>
      </c>
      <c r="I30" s="108">
        <f>G30*F30</f>
        <v>380.8</v>
      </c>
    </row>
    <row r="31" spans="1:15" s="71" customFormat="1">
      <c r="A31" s="103">
        <f>SUM(A30)</f>
        <v>380.8</v>
      </c>
      <c r="B31" s="61"/>
      <c r="C31" s="61" t="s">
        <v>16</v>
      </c>
      <c r="D31" s="60"/>
      <c r="E31" s="105"/>
      <c r="F31" s="103"/>
      <c r="G31" s="62"/>
      <c r="H31" s="107">
        <f>D31*B31/1000</f>
        <v>0</v>
      </c>
      <c r="I31" s="108">
        <f>G31*F31</f>
        <v>0</v>
      </c>
    </row>
    <row r="32" spans="1:15" s="71" customFormat="1" ht="15.75">
      <c r="A32" s="76">
        <f>A31/B30</f>
        <v>1.7</v>
      </c>
      <c r="B32" s="67"/>
      <c r="C32" s="61" t="s">
        <v>17</v>
      </c>
      <c r="D32" s="60"/>
      <c r="E32" s="105"/>
      <c r="F32" s="76">
        <f>A32</f>
        <v>1.7</v>
      </c>
      <c r="G32" s="62"/>
      <c r="H32" s="107">
        <f>D32*B32/1000</f>
        <v>0</v>
      </c>
      <c r="I32" s="108">
        <f>G32*F32</f>
        <v>0</v>
      </c>
    </row>
    <row r="33" spans="1:9" s="71" customFormat="1" ht="15.75">
      <c r="A33" s="76"/>
      <c r="B33" s="67"/>
      <c r="C33" s="61"/>
      <c r="D33" s="60"/>
      <c r="E33" s="105"/>
      <c r="F33" s="76"/>
      <c r="G33" s="62"/>
      <c r="H33" s="107"/>
      <c r="I33" s="108"/>
    </row>
    <row r="34" spans="1:9" s="71" customFormat="1" ht="15.75">
      <c r="A34" s="119"/>
      <c r="B34" s="120">
        <v>21</v>
      </c>
      <c r="C34" s="121" t="s">
        <v>32</v>
      </c>
      <c r="D34" s="61"/>
      <c r="E34" s="62"/>
      <c r="F34" s="122"/>
      <c r="G34" s="62"/>
      <c r="H34" s="107"/>
      <c r="I34" s="108"/>
    </row>
    <row r="35" spans="1:9" s="71" customFormat="1">
      <c r="A35" s="103">
        <f>E35*F35</f>
        <v>366.52672000000001</v>
      </c>
      <c r="B35" s="60">
        <v>224</v>
      </c>
      <c r="C35" s="104" t="s">
        <v>100</v>
      </c>
      <c r="D35" s="60">
        <v>21.53</v>
      </c>
      <c r="E35" s="105">
        <f>D35*B35/1000</f>
        <v>4.8227200000000003</v>
      </c>
      <c r="F35" s="103">
        <v>76</v>
      </c>
      <c r="G35" s="106">
        <f>E35</f>
        <v>4.8227200000000003</v>
      </c>
      <c r="H35" s="107">
        <f>D35*B35/1000</f>
        <v>4.8227200000000003</v>
      </c>
      <c r="I35" s="108">
        <f>G35*F35</f>
        <v>366.52672000000001</v>
      </c>
    </row>
    <row r="36" spans="1:9" s="71" customFormat="1">
      <c r="A36" s="103">
        <f>SUM(A35)</f>
        <v>366.52672000000001</v>
      </c>
      <c r="B36" s="61"/>
      <c r="C36" s="61" t="s">
        <v>16</v>
      </c>
      <c r="D36" s="60"/>
      <c r="E36" s="105"/>
      <c r="F36" s="103"/>
      <c r="G36" s="62"/>
      <c r="H36" s="107">
        <f>D36*B36/1000</f>
        <v>0</v>
      </c>
      <c r="I36" s="108">
        <f>G36*F36</f>
        <v>0</v>
      </c>
    </row>
    <row r="37" spans="1:9" s="71" customFormat="1" ht="15.75">
      <c r="A37" s="76">
        <f>A36/B35</f>
        <v>1.63628</v>
      </c>
      <c r="B37" s="67"/>
      <c r="C37" s="61" t="s">
        <v>17</v>
      </c>
      <c r="D37" s="60"/>
      <c r="E37" s="105"/>
      <c r="F37" s="76">
        <f>A37</f>
        <v>1.63628</v>
      </c>
      <c r="G37" s="62"/>
      <c r="H37" s="107">
        <f>D37*B37/1000</f>
        <v>0</v>
      </c>
      <c r="I37" s="108">
        <f>G37*F37</f>
        <v>0</v>
      </c>
    </row>
    <row r="38" spans="1:9" s="71" customFormat="1" ht="15.75">
      <c r="A38" s="76"/>
      <c r="B38" s="67"/>
      <c r="C38" s="61"/>
      <c r="D38" s="60"/>
      <c r="E38" s="105"/>
      <c r="F38" s="76"/>
      <c r="G38" s="62"/>
      <c r="H38" s="107"/>
      <c r="I38" s="108"/>
    </row>
    <row r="39" spans="1:9" s="71" customFormat="1" ht="15.75">
      <c r="A39" s="76">
        <f>A36+A31+A26+A20</f>
        <v>14783.99552</v>
      </c>
      <c r="B39" s="61"/>
      <c r="C39" s="67" t="s">
        <v>21</v>
      </c>
      <c r="D39" s="61"/>
      <c r="E39" s="62"/>
      <c r="F39" s="76">
        <f>F40*B35</f>
        <v>14783.995520000002</v>
      </c>
      <c r="G39" s="62"/>
      <c r="H39" s="59"/>
      <c r="I39" s="108">
        <f>SUM(I14:I38)</f>
        <v>14783.995519999999</v>
      </c>
    </row>
    <row r="40" spans="1:9" s="71" customFormat="1" ht="15.75">
      <c r="A40" s="76">
        <f>A39/B35</f>
        <v>65.999980000000008</v>
      </c>
      <c r="B40" s="61"/>
      <c r="C40" s="67" t="s">
        <v>17</v>
      </c>
      <c r="D40" s="61"/>
      <c r="E40" s="62"/>
      <c r="F40" s="76">
        <f>A40</f>
        <v>65.999980000000008</v>
      </c>
      <c r="G40" s="62"/>
      <c r="H40" s="107"/>
      <c r="I40" s="108"/>
    </row>
    <row r="41" spans="1:9" s="71" customFormat="1" ht="15.75">
      <c r="C41" s="1273" t="s">
        <v>101</v>
      </c>
      <c r="D41" s="1273"/>
      <c r="E41" s="1273"/>
      <c r="F41" s="1273"/>
      <c r="G41" s="1273"/>
      <c r="H41" s="123"/>
      <c r="I41" s="54"/>
    </row>
    <row r="42" spans="1:9" s="71" customFormat="1" ht="15.75">
      <c r="C42" s="1273" t="s">
        <v>22</v>
      </c>
      <c r="D42" s="1273"/>
      <c r="E42" s="1273"/>
      <c r="F42" s="1273"/>
      <c r="G42" s="1273"/>
      <c r="H42" s="123"/>
      <c r="I42" s="54"/>
    </row>
    <row r="43" spans="1:9" s="71" customFormat="1" ht="15.75">
      <c r="B43" s="124"/>
      <c r="C43" s="124" t="s">
        <v>23</v>
      </c>
      <c r="D43" s="124"/>
      <c r="E43" s="124"/>
      <c r="F43" s="124"/>
      <c r="G43" s="124"/>
      <c r="H43" s="54"/>
      <c r="I43" s="5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1:G41"/>
    <mergeCell ref="C42:G42"/>
  </mergeCells>
  <pageMargins left="0.7" right="0.7" top="0.75" bottom="0.75" header="0.3" footer="0.3"/>
  <pageSetup paperSize="9" scale="7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8" zoomScale="60" workbookViewId="0">
      <selection activeCell="D37" sqref="D37"/>
    </sheetView>
  </sheetViews>
  <sheetFormatPr defaultRowHeight="15"/>
  <cols>
    <col min="1" max="1" width="13.7109375" style="126" customWidth="1"/>
    <col min="2" max="2" width="9.140625" style="126" customWidth="1"/>
    <col min="3" max="3" width="55.7109375" style="126" customWidth="1"/>
    <col min="4" max="4" width="9.140625" style="126" customWidth="1"/>
    <col min="5" max="5" width="11.7109375" style="126" customWidth="1"/>
    <col min="6" max="6" width="15.42578125" style="126" customWidth="1"/>
    <col min="7" max="7" width="12.42578125" style="126" customWidth="1"/>
    <col min="8" max="8" width="11.42578125" style="126" customWidth="1"/>
    <col min="9" max="9" width="13" style="126" customWidth="1"/>
    <col min="10" max="16384" width="9.140625" style="126"/>
  </cols>
  <sheetData>
    <row r="1" spans="1:9">
      <c r="H1" s="127"/>
      <c r="I1" s="127"/>
    </row>
    <row r="2" spans="1:9" ht="18.75">
      <c r="A2" s="128"/>
      <c r="B2" s="1290" t="s">
        <v>0</v>
      </c>
      <c r="C2" s="1290"/>
      <c r="D2" s="1290"/>
      <c r="E2" s="1290"/>
      <c r="F2" s="1290"/>
      <c r="G2" s="1290"/>
      <c r="H2" s="127"/>
      <c r="I2" s="127"/>
    </row>
    <row r="3" spans="1:9" ht="15.75">
      <c r="A3" s="128"/>
      <c r="B3" s="1291"/>
      <c r="C3" s="1291"/>
      <c r="D3" s="1291"/>
      <c r="E3" s="1291"/>
      <c r="F3" s="1291"/>
      <c r="G3" s="1291"/>
      <c r="H3" s="127"/>
      <c r="I3" s="127"/>
    </row>
    <row r="4" spans="1:9" ht="15.75">
      <c r="A4" s="128"/>
      <c r="B4" s="1292"/>
      <c r="C4" s="1294" t="s">
        <v>1</v>
      </c>
      <c r="D4" s="1296" t="s">
        <v>2</v>
      </c>
      <c r="E4" s="1298" t="s">
        <v>3</v>
      </c>
      <c r="F4" s="129"/>
      <c r="G4" s="130"/>
      <c r="H4" s="127"/>
      <c r="I4" s="127"/>
    </row>
    <row r="5" spans="1:9" ht="27.75" customHeight="1">
      <c r="A5" s="131"/>
      <c r="B5" s="1293"/>
      <c r="C5" s="1295"/>
      <c r="D5" s="1297"/>
      <c r="E5" s="1299"/>
      <c r="F5" s="1300" t="s">
        <v>4</v>
      </c>
      <c r="G5" s="1301"/>
      <c r="H5" s="127"/>
      <c r="I5" s="127"/>
    </row>
    <row r="6" spans="1:9" ht="18">
      <c r="A6" s="132"/>
      <c r="B6" s="133"/>
      <c r="C6" s="134"/>
      <c r="D6" s="135"/>
      <c r="E6" s="136"/>
      <c r="F6" s="1285" t="s">
        <v>5</v>
      </c>
      <c r="G6" s="1286"/>
      <c r="H6" s="127"/>
      <c r="I6" s="127"/>
    </row>
    <row r="7" spans="1:9" ht="18">
      <c r="A7" s="132"/>
      <c r="B7" s="137"/>
      <c r="C7" s="134"/>
      <c r="D7" s="135"/>
      <c r="E7" s="136"/>
      <c r="F7" s="138"/>
      <c r="G7" s="139"/>
      <c r="H7" s="127"/>
      <c r="I7" s="127"/>
    </row>
    <row r="8" spans="1:9" ht="18">
      <c r="A8" s="132"/>
      <c r="B8" s="137"/>
      <c r="C8" s="140"/>
      <c r="D8" s="135"/>
      <c r="E8" s="136"/>
      <c r="F8" s="1287"/>
      <c r="G8" s="1288"/>
      <c r="H8" s="127"/>
      <c r="I8" s="127"/>
    </row>
    <row r="9" spans="1:9" ht="18">
      <c r="A9" s="132"/>
      <c r="B9" s="137"/>
      <c r="C9" s="141"/>
      <c r="D9" s="135"/>
      <c r="E9" s="136"/>
      <c r="F9" s="129"/>
      <c r="G9" s="142"/>
      <c r="H9" s="127"/>
      <c r="I9" s="127"/>
    </row>
    <row r="10" spans="1:9" ht="18">
      <c r="A10" s="143"/>
      <c r="B10" s="144"/>
      <c r="C10" s="140"/>
      <c r="D10" s="135"/>
      <c r="E10" s="136"/>
      <c r="F10" s="129"/>
      <c r="G10" s="142"/>
      <c r="H10" s="127"/>
      <c r="I10" s="127"/>
    </row>
    <row r="11" spans="1:9" ht="20.25">
      <c r="A11" s="128"/>
      <c r="B11" s="145"/>
      <c r="C11" s="146" t="s">
        <v>107</v>
      </c>
      <c r="D11" s="130"/>
      <c r="E11" s="129"/>
      <c r="F11" s="129"/>
      <c r="G11" s="130"/>
      <c r="H11" s="127"/>
      <c r="I11" s="127"/>
    </row>
    <row r="12" spans="1:9" ht="60">
      <c r="A12" s="147" t="s">
        <v>6</v>
      </c>
      <c r="B12" s="148" t="s">
        <v>7</v>
      </c>
      <c r="C12" s="148" t="s">
        <v>8</v>
      </c>
      <c r="D12" s="148" t="s">
        <v>9</v>
      </c>
      <c r="E12" s="149" t="s">
        <v>10</v>
      </c>
      <c r="F12" s="148" t="s">
        <v>11</v>
      </c>
      <c r="G12" s="149" t="s">
        <v>12</v>
      </c>
      <c r="H12" s="127"/>
      <c r="I12" s="127"/>
    </row>
    <row r="13" spans="1:9" s="156" customFormat="1" ht="20.25">
      <c r="A13" s="150"/>
      <c r="B13" s="151"/>
      <c r="C13" s="152">
        <v>45239</v>
      </c>
      <c r="D13" s="153"/>
      <c r="E13" s="154"/>
      <c r="F13" s="151"/>
      <c r="G13" s="154"/>
      <c r="H13" s="155"/>
      <c r="I13" s="155"/>
    </row>
    <row r="14" spans="1:9" s="165" customFormat="1" ht="20.25">
      <c r="A14" s="157"/>
      <c r="B14" s="158"/>
      <c r="C14" s="159"/>
      <c r="D14" s="160"/>
      <c r="E14" s="161"/>
      <c r="F14" s="157"/>
      <c r="G14" s="162"/>
      <c r="H14" s="163"/>
      <c r="I14" s="164"/>
    </row>
    <row r="15" spans="1:9" s="145" customFormat="1" ht="15.75">
      <c r="A15" s="166"/>
      <c r="B15" s="167">
        <v>200</v>
      </c>
      <c r="C15" s="168" t="s">
        <v>103</v>
      </c>
      <c r="D15" s="134"/>
      <c r="E15" s="135"/>
      <c r="F15" s="169"/>
      <c r="G15" s="170"/>
      <c r="H15" s="171"/>
      <c r="I15" s="172"/>
    </row>
    <row r="16" spans="1:9" s="145" customFormat="1">
      <c r="A16" s="166">
        <f>E16*F16</f>
        <v>8.9700000000000006</v>
      </c>
      <c r="B16" s="133">
        <v>13</v>
      </c>
      <c r="C16" s="134" t="s">
        <v>104</v>
      </c>
      <c r="D16" s="133">
        <v>30</v>
      </c>
      <c r="E16" s="170">
        <f>D16*B16/1000</f>
        <v>0.39</v>
      </c>
      <c r="F16" s="166">
        <v>23</v>
      </c>
      <c r="G16" s="173">
        <f>E16</f>
        <v>0.39</v>
      </c>
      <c r="H16" s="171">
        <f>D16*B16/1000</f>
        <v>0.39</v>
      </c>
      <c r="I16" s="172">
        <f>G16*F16</f>
        <v>8.9700000000000006</v>
      </c>
    </row>
    <row r="17" spans="1:15" s="145" customFormat="1">
      <c r="A17" s="166">
        <f>E17*F17</f>
        <v>38.805</v>
      </c>
      <c r="B17" s="133">
        <v>13</v>
      </c>
      <c r="C17" s="134" t="s">
        <v>13</v>
      </c>
      <c r="D17" s="133">
        <v>5</v>
      </c>
      <c r="E17" s="170">
        <f>D17*B17/1000</f>
        <v>6.5000000000000002E-2</v>
      </c>
      <c r="F17" s="166">
        <v>597</v>
      </c>
      <c r="G17" s="173">
        <f t="shared" ref="G17:G20" si="0">E17</f>
        <v>6.5000000000000002E-2</v>
      </c>
      <c r="H17" s="171">
        <f t="shared" ref="H17:H22" si="1">D17*B17/1000</f>
        <v>6.5000000000000002E-2</v>
      </c>
      <c r="I17" s="172">
        <f t="shared" ref="I17:I44" si="2">G17*F17</f>
        <v>38.805</v>
      </c>
    </row>
    <row r="18" spans="1:15" s="145" customFormat="1">
      <c r="A18" s="166">
        <f>E18*F18</f>
        <v>128.57</v>
      </c>
      <c r="B18" s="133">
        <v>13</v>
      </c>
      <c r="C18" s="134" t="s">
        <v>35</v>
      </c>
      <c r="D18" s="133">
        <v>23</v>
      </c>
      <c r="E18" s="170">
        <f>D18*B18/1000</f>
        <v>0.29899999999999999</v>
      </c>
      <c r="F18" s="166">
        <v>430</v>
      </c>
      <c r="G18" s="173">
        <f t="shared" si="0"/>
        <v>0.29899999999999999</v>
      </c>
      <c r="H18" s="171">
        <f t="shared" si="1"/>
        <v>0.29899999999999999</v>
      </c>
      <c r="I18" s="172">
        <f t="shared" si="2"/>
        <v>128.57</v>
      </c>
    </row>
    <row r="19" spans="1:15" s="145" customFormat="1">
      <c r="A19" s="166">
        <f>E19*F19</f>
        <v>4.8425000000000002</v>
      </c>
      <c r="B19" s="133">
        <v>13</v>
      </c>
      <c r="C19" s="134" t="s">
        <v>14</v>
      </c>
      <c r="D19" s="133">
        <v>5</v>
      </c>
      <c r="E19" s="170">
        <f>D19*B19/1000</f>
        <v>6.5000000000000002E-2</v>
      </c>
      <c r="F19" s="166">
        <v>74.5</v>
      </c>
      <c r="G19" s="173">
        <f>E19+E26</f>
        <v>0.19500000000000001</v>
      </c>
      <c r="H19" s="171">
        <f t="shared" si="1"/>
        <v>6.5000000000000002E-2</v>
      </c>
      <c r="I19" s="172">
        <f t="shared" si="2"/>
        <v>14.5275</v>
      </c>
    </row>
    <row r="20" spans="1:15" s="145" customFormat="1">
      <c r="A20" s="166">
        <f>E20*F20</f>
        <v>0.20799999999999999</v>
      </c>
      <c r="B20" s="133">
        <v>13</v>
      </c>
      <c r="C20" s="134" t="s">
        <v>15</v>
      </c>
      <c r="D20" s="133">
        <v>1</v>
      </c>
      <c r="E20" s="170">
        <f>D20*B20/1000</f>
        <v>1.2999999999999999E-2</v>
      </c>
      <c r="F20" s="166">
        <v>16</v>
      </c>
      <c r="G20" s="173">
        <f t="shared" si="0"/>
        <v>1.2999999999999999E-2</v>
      </c>
      <c r="H20" s="171">
        <f t="shared" si="1"/>
        <v>1.2999999999999999E-2</v>
      </c>
      <c r="I20" s="172">
        <f t="shared" si="2"/>
        <v>0.20799999999999999</v>
      </c>
    </row>
    <row r="21" spans="1:15" s="145" customFormat="1">
      <c r="A21" s="166">
        <f>SUM(A16:A20)</f>
        <v>181.3955</v>
      </c>
      <c r="B21" s="133"/>
      <c r="C21" s="134" t="s">
        <v>16</v>
      </c>
      <c r="D21" s="133"/>
      <c r="E21" s="170"/>
      <c r="F21" s="166"/>
      <c r="G21" s="173"/>
      <c r="H21" s="171">
        <f t="shared" si="1"/>
        <v>0</v>
      </c>
      <c r="I21" s="172">
        <f t="shared" si="2"/>
        <v>0</v>
      </c>
    </row>
    <row r="22" spans="1:15" s="145" customFormat="1" ht="15.75">
      <c r="A22" s="174">
        <f>A21/B20</f>
        <v>13.9535</v>
      </c>
      <c r="B22" s="134"/>
      <c r="C22" s="134" t="s">
        <v>17</v>
      </c>
      <c r="D22" s="133"/>
      <c r="E22" s="170"/>
      <c r="F22" s="174">
        <f>A22</f>
        <v>13.9535</v>
      </c>
      <c r="G22" s="173"/>
      <c r="H22" s="171">
        <f t="shared" si="1"/>
        <v>0</v>
      </c>
      <c r="I22" s="172">
        <f t="shared" si="2"/>
        <v>0</v>
      </c>
    </row>
    <row r="23" spans="1:15" s="145" customFormat="1" ht="15.75">
      <c r="A23" s="174"/>
      <c r="B23" s="134"/>
      <c r="C23" s="134"/>
      <c r="D23" s="133"/>
      <c r="E23" s="170"/>
      <c r="F23" s="174"/>
      <c r="G23" s="173"/>
      <c r="H23" s="171"/>
      <c r="I23" s="172">
        <f t="shared" si="2"/>
        <v>0</v>
      </c>
    </row>
    <row r="24" spans="1:15" s="145" customFormat="1" ht="15.75">
      <c r="A24" s="175"/>
      <c r="B24" s="167">
        <v>200</v>
      </c>
      <c r="C24" s="176" t="s">
        <v>99</v>
      </c>
      <c r="D24" s="134"/>
      <c r="E24" s="135"/>
      <c r="F24" s="169"/>
      <c r="G24" s="170"/>
      <c r="H24" s="171"/>
      <c r="I24" s="172">
        <f t="shared" si="2"/>
        <v>0</v>
      </c>
      <c r="O24" s="145" t="s">
        <v>18</v>
      </c>
    </row>
    <row r="25" spans="1:15" s="145" customFormat="1">
      <c r="A25" s="166">
        <f>E25*F25</f>
        <v>6.1749999999999998</v>
      </c>
      <c r="B25" s="133">
        <v>13</v>
      </c>
      <c r="C25" s="177" t="s">
        <v>25</v>
      </c>
      <c r="D25" s="133">
        <v>1</v>
      </c>
      <c r="E25" s="170">
        <f>D25*B25/1000</f>
        <v>1.2999999999999999E-2</v>
      </c>
      <c r="F25" s="166">
        <v>475</v>
      </c>
      <c r="G25" s="173">
        <f>E25</f>
        <v>1.2999999999999999E-2</v>
      </c>
      <c r="H25" s="171">
        <f>D25*B25/1000</f>
        <v>1.2999999999999999E-2</v>
      </c>
      <c r="I25" s="172">
        <f t="shared" si="2"/>
        <v>6.1749999999999998</v>
      </c>
    </row>
    <row r="26" spans="1:15" s="145" customFormat="1">
      <c r="A26" s="166">
        <f>E26*F26</f>
        <v>9.6850000000000005</v>
      </c>
      <c r="B26" s="133">
        <v>13</v>
      </c>
      <c r="C26" s="177" t="s">
        <v>14</v>
      </c>
      <c r="D26" s="133">
        <v>10</v>
      </c>
      <c r="E26" s="170">
        <f>D26*B26/1000</f>
        <v>0.13</v>
      </c>
      <c r="F26" s="166">
        <v>74.5</v>
      </c>
      <c r="G26" s="173"/>
      <c r="H26" s="171">
        <f>D26*B26/1000</f>
        <v>0.13</v>
      </c>
      <c r="I26" s="172">
        <f t="shared" si="2"/>
        <v>0</v>
      </c>
    </row>
    <row r="27" spans="1:15" s="145" customFormat="1">
      <c r="A27" s="166">
        <f>SUM(A25:A26)</f>
        <v>15.86</v>
      </c>
      <c r="B27" s="134"/>
      <c r="C27" s="134" t="s">
        <v>16</v>
      </c>
      <c r="D27" s="133"/>
      <c r="E27" s="170"/>
      <c r="F27" s="166"/>
      <c r="G27" s="135"/>
      <c r="H27" s="171">
        <f>D27*B27/1000</f>
        <v>0</v>
      </c>
      <c r="I27" s="172">
        <f t="shared" si="2"/>
        <v>0</v>
      </c>
    </row>
    <row r="28" spans="1:15" s="145" customFormat="1" ht="15.75">
      <c r="A28" s="174">
        <f>A27/B26</f>
        <v>1.22</v>
      </c>
      <c r="B28" s="168"/>
      <c r="C28" s="134" t="s">
        <v>17</v>
      </c>
      <c r="D28" s="133"/>
      <c r="E28" s="170"/>
      <c r="F28" s="174">
        <f>A28</f>
        <v>1.22</v>
      </c>
      <c r="G28" s="135"/>
      <c r="H28" s="171">
        <f>D28*B28/1000</f>
        <v>0</v>
      </c>
      <c r="I28" s="172">
        <f t="shared" si="2"/>
        <v>0</v>
      </c>
    </row>
    <row r="29" spans="1:15" s="145" customFormat="1" ht="15.75">
      <c r="A29" s="174"/>
      <c r="B29" s="168"/>
      <c r="C29" s="134"/>
      <c r="D29" s="133"/>
      <c r="E29" s="170"/>
      <c r="F29" s="174"/>
      <c r="G29" s="135"/>
      <c r="H29" s="171"/>
      <c r="I29" s="172"/>
    </row>
    <row r="30" spans="1:15" s="145" customFormat="1" ht="15.75">
      <c r="A30" s="175"/>
      <c r="B30" s="167">
        <v>30</v>
      </c>
      <c r="C30" s="176" t="s">
        <v>56</v>
      </c>
      <c r="D30" s="134"/>
      <c r="E30" s="135"/>
      <c r="F30" s="169"/>
      <c r="G30" s="135"/>
      <c r="H30" s="171"/>
      <c r="I30" s="172">
        <f t="shared" ref="I30:I38" si="3">G30*F30</f>
        <v>0</v>
      </c>
    </row>
    <row r="31" spans="1:15" s="145" customFormat="1">
      <c r="A31" s="166">
        <f>E31*F31</f>
        <v>37.011000000000003</v>
      </c>
      <c r="B31" s="133">
        <v>13</v>
      </c>
      <c r="C31" s="177" t="s">
        <v>56</v>
      </c>
      <c r="D31" s="133">
        <v>30</v>
      </c>
      <c r="E31" s="170">
        <f>D31*B31/1000</f>
        <v>0.39</v>
      </c>
      <c r="F31" s="166">
        <v>94.9</v>
      </c>
      <c r="G31" s="173">
        <f>E31</f>
        <v>0.39</v>
      </c>
      <c r="H31" s="171">
        <f>D31*B31/1000</f>
        <v>0.39</v>
      </c>
      <c r="I31" s="172">
        <f t="shared" si="3"/>
        <v>37.011000000000003</v>
      </c>
    </row>
    <row r="32" spans="1:15" s="145" customFormat="1">
      <c r="A32" s="166">
        <f>SUM(A31)</f>
        <v>37.011000000000003</v>
      </c>
      <c r="B32" s="134"/>
      <c r="C32" s="134" t="s">
        <v>16</v>
      </c>
      <c r="D32" s="133"/>
      <c r="E32" s="170"/>
      <c r="F32" s="166"/>
      <c r="G32" s="135"/>
      <c r="H32" s="171">
        <f>D32*B32/1000</f>
        <v>0</v>
      </c>
      <c r="I32" s="172">
        <f t="shared" si="3"/>
        <v>0</v>
      </c>
    </row>
    <row r="33" spans="1:9" s="145" customFormat="1" ht="15.75">
      <c r="A33" s="174">
        <f>A32/B31</f>
        <v>2.8470000000000004</v>
      </c>
      <c r="B33" s="168"/>
      <c r="C33" s="134" t="s">
        <v>17</v>
      </c>
      <c r="D33" s="133"/>
      <c r="E33" s="170"/>
      <c r="F33" s="174">
        <f>A33</f>
        <v>2.8470000000000004</v>
      </c>
      <c r="G33" s="135"/>
      <c r="H33" s="171">
        <f>D33*B33/1000</f>
        <v>0</v>
      </c>
      <c r="I33" s="172">
        <f t="shared" si="3"/>
        <v>0</v>
      </c>
    </row>
    <row r="34" spans="1:9" s="145" customFormat="1" ht="15.75">
      <c r="A34" s="174"/>
      <c r="B34" s="168"/>
      <c r="C34" s="134"/>
      <c r="D34" s="133"/>
      <c r="E34" s="170"/>
      <c r="F34" s="174"/>
      <c r="G34" s="135"/>
      <c r="H34" s="171"/>
      <c r="I34" s="172">
        <f t="shared" si="3"/>
        <v>0</v>
      </c>
    </row>
    <row r="35" spans="1:9" s="145" customFormat="1" ht="15.75">
      <c r="A35" s="175"/>
      <c r="B35" s="167">
        <v>25</v>
      </c>
      <c r="C35" s="176" t="s">
        <v>105</v>
      </c>
      <c r="D35" s="134"/>
      <c r="E35" s="135"/>
      <c r="F35" s="169"/>
      <c r="G35" s="135"/>
      <c r="H35" s="171"/>
      <c r="I35" s="172">
        <f t="shared" si="3"/>
        <v>0</v>
      </c>
    </row>
    <row r="36" spans="1:9" s="145" customFormat="1">
      <c r="A36" s="166">
        <f>E36*F36</f>
        <v>27.033825</v>
      </c>
      <c r="B36" s="133">
        <v>13</v>
      </c>
      <c r="C36" s="177" t="s">
        <v>105</v>
      </c>
      <c r="D36" s="133">
        <v>24.465</v>
      </c>
      <c r="E36" s="170">
        <f>D36*B36/1000</f>
        <v>0.31804500000000002</v>
      </c>
      <c r="F36" s="166">
        <v>85</v>
      </c>
      <c r="G36" s="173">
        <f>E36</f>
        <v>0.31804500000000002</v>
      </c>
      <c r="H36" s="171">
        <f>D36*B36/1000</f>
        <v>0.31804500000000002</v>
      </c>
      <c r="I36" s="172">
        <f t="shared" si="3"/>
        <v>27.033825</v>
      </c>
    </row>
    <row r="37" spans="1:9" s="145" customFormat="1">
      <c r="A37" s="166">
        <f>SUM(A36)</f>
        <v>27.033825</v>
      </c>
      <c r="B37" s="134"/>
      <c r="C37" s="134" t="s">
        <v>16</v>
      </c>
      <c r="D37" s="133"/>
      <c r="E37" s="170"/>
      <c r="F37" s="166"/>
      <c r="G37" s="135"/>
      <c r="H37" s="171">
        <f>D37*B37/1000</f>
        <v>0</v>
      </c>
      <c r="I37" s="172">
        <f t="shared" si="3"/>
        <v>0</v>
      </c>
    </row>
    <row r="38" spans="1:9" s="145" customFormat="1" ht="15.75">
      <c r="A38" s="174">
        <f>A37/B36</f>
        <v>2.0795249999999998</v>
      </c>
      <c r="B38" s="168"/>
      <c r="C38" s="134" t="s">
        <v>17</v>
      </c>
      <c r="D38" s="133"/>
      <c r="E38" s="170"/>
      <c r="F38" s="174">
        <f>A38</f>
        <v>2.0795249999999998</v>
      </c>
      <c r="G38" s="135"/>
      <c r="H38" s="171">
        <f>D38*B38/1000</f>
        <v>0</v>
      </c>
      <c r="I38" s="172">
        <f t="shared" si="3"/>
        <v>0</v>
      </c>
    </row>
    <row r="39" spans="1:9" s="145" customFormat="1" ht="15.75">
      <c r="A39" s="174"/>
      <c r="B39" s="168"/>
      <c r="C39" s="134"/>
      <c r="D39" s="133"/>
      <c r="E39" s="170"/>
      <c r="F39" s="174"/>
      <c r="G39" s="135"/>
      <c r="H39" s="171"/>
      <c r="I39" s="172"/>
    </row>
    <row r="40" spans="1:9" s="145" customFormat="1" ht="15.75">
      <c r="A40" s="175"/>
      <c r="B40" s="167">
        <v>25</v>
      </c>
      <c r="C40" s="176" t="s">
        <v>32</v>
      </c>
      <c r="D40" s="134"/>
      <c r="E40" s="135"/>
      <c r="F40" s="169"/>
      <c r="G40" s="135"/>
      <c r="H40" s="171"/>
      <c r="I40" s="172">
        <f t="shared" ref="I40:I43" si="4">G40*F40</f>
        <v>0</v>
      </c>
    </row>
    <row r="41" spans="1:9" s="145" customFormat="1">
      <c r="A41" s="166">
        <f>E41*F41</f>
        <v>24.7</v>
      </c>
      <c r="B41" s="133">
        <v>13</v>
      </c>
      <c r="C41" s="177" t="s">
        <v>106</v>
      </c>
      <c r="D41" s="133">
        <v>25</v>
      </c>
      <c r="E41" s="170">
        <f>D41*B41/1000</f>
        <v>0.32500000000000001</v>
      </c>
      <c r="F41" s="166">
        <v>76</v>
      </c>
      <c r="G41" s="173">
        <f>E41</f>
        <v>0.32500000000000001</v>
      </c>
      <c r="H41" s="171">
        <f>D41*B41/1000</f>
        <v>0.32500000000000001</v>
      </c>
      <c r="I41" s="172">
        <f t="shared" si="4"/>
        <v>24.7</v>
      </c>
    </row>
    <row r="42" spans="1:9" s="145" customFormat="1">
      <c r="A42" s="166">
        <f>SUM(A41)</f>
        <v>24.7</v>
      </c>
      <c r="B42" s="134"/>
      <c r="C42" s="134" t="s">
        <v>16</v>
      </c>
      <c r="D42" s="133"/>
      <c r="E42" s="170"/>
      <c r="F42" s="166"/>
      <c r="G42" s="135"/>
      <c r="H42" s="171">
        <f>D42*B42/1000</f>
        <v>0</v>
      </c>
      <c r="I42" s="172">
        <f t="shared" si="4"/>
        <v>0</v>
      </c>
    </row>
    <row r="43" spans="1:9" s="145" customFormat="1" ht="15.75">
      <c r="A43" s="174">
        <f>A42/B41</f>
        <v>1.9</v>
      </c>
      <c r="B43" s="168"/>
      <c r="C43" s="134" t="s">
        <v>17</v>
      </c>
      <c r="D43" s="133"/>
      <c r="E43" s="170"/>
      <c r="F43" s="174">
        <f>A43</f>
        <v>1.9</v>
      </c>
      <c r="G43" s="135"/>
      <c r="H43" s="171">
        <f>D43*B43/1000</f>
        <v>0</v>
      </c>
      <c r="I43" s="172">
        <f t="shared" si="4"/>
        <v>0</v>
      </c>
    </row>
    <row r="44" spans="1:9" s="145" customFormat="1" ht="15.75">
      <c r="A44" s="174"/>
      <c r="B44" s="168"/>
      <c r="C44" s="134"/>
      <c r="D44" s="133"/>
      <c r="E44" s="170"/>
      <c r="F44" s="174"/>
      <c r="G44" s="135"/>
      <c r="H44" s="171"/>
      <c r="I44" s="172">
        <f t="shared" si="2"/>
        <v>0</v>
      </c>
    </row>
    <row r="45" spans="1:9" s="145" customFormat="1" ht="15.75">
      <c r="A45" s="174">
        <f>A37+A27+A21+A42+A32</f>
        <v>286.00032499999998</v>
      </c>
      <c r="B45" s="134"/>
      <c r="C45" s="168" t="s">
        <v>21</v>
      </c>
      <c r="D45" s="134"/>
      <c r="E45" s="135"/>
      <c r="F45" s="174">
        <f>F46*B41</f>
        <v>286.00032499999998</v>
      </c>
      <c r="G45" s="135"/>
      <c r="H45" s="178"/>
      <c r="I45" s="172">
        <f>SUM(I16:I44)</f>
        <v>286.00032499999998</v>
      </c>
    </row>
    <row r="46" spans="1:9" s="145" customFormat="1" ht="15.75">
      <c r="A46" s="174">
        <f>A45/B41</f>
        <v>22.000024999999997</v>
      </c>
      <c r="B46" s="134"/>
      <c r="C46" s="168" t="s">
        <v>17</v>
      </c>
      <c r="D46" s="134"/>
      <c r="E46" s="135"/>
      <c r="F46" s="174">
        <f>A46</f>
        <v>22.000024999999997</v>
      </c>
      <c r="G46" s="135"/>
      <c r="H46" s="171"/>
      <c r="I46" s="172"/>
    </row>
    <row r="47" spans="1:9" s="145" customFormat="1" ht="15.75">
      <c r="C47" s="1289" t="s">
        <v>101</v>
      </c>
      <c r="D47" s="1289"/>
      <c r="E47" s="1289"/>
      <c r="F47" s="1289"/>
      <c r="G47" s="1289"/>
      <c r="H47" s="179"/>
      <c r="I47" s="180"/>
    </row>
    <row r="48" spans="1:9" s="145" customFormat="1" ht="15.75">
      <c r="C48" s="1289" t="s">
        <v>22</v>
      </c>
      <c r="D48" s="1289"/>
      <c r="E48" s="1289"/>
      <c r="F48" s="1289"/>
      <c r="G48" s="1289"/>
      <c r="H48" s="179"/>
      <c r="I48" s="180"/>
    </row>
    <row r="49" spans="2:9" s="145" customFormat="1" ht="15.75">
      <c r="B49" s="181"/>
      <c r="C49" s="181" t="s">
        <v>23</v>
      </c>
      <c r="D49" s="181"/>
      <c r="E49" s="181"/>
      <c r="F49" s="181"/>
      <c r="G49" s="181"/>
      <c r="H49" s="180"/>
      <c r="I49" s="180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47"/>
  <sheetViews>
    <sheetView view="pageBreakPreview" topLeftCell="A18" zoomScale="60" workbookViewId="0">
      <selection activeCell="D40" sqref="D40"/>
    </sheetView>
  </sheetViews>
  <sheetFormatPr defaultRowHeight="15"/>
  <cols>
    <col min="1" max="1" width="14.7109375" style="269" customWidth="1"/>
    <col min="2" max="2" width="11.42578125" style="269" customWidth="1"/>
    <col min="3" max="3" width="68.85546875" style="269" customWidth="1"/>
    <col min="4" max="5" width="9.140625" style="269"/>
    <col min="6" max="6" width="13.7109375" style="269" customWidth="1"/>
    <col min="7" max="8" width="9.140625" style="269"/>
    <col min="9" max="9" width="15.28515625" style="269" customWidth="1"/>
    <col min="10" max="16384" width="9.140625" style="269"/>
  </cols>
  <sheetData>
    <row r="1" spans="1:9" s="182" customFormat="1">
      <c r="H1" s="183"/>
      <c r="I1" s="183"/>
    </row>
    <row r="2" spans="1:9" s="182" customFormat="1" ht="15.75">
      <c r="A2" s="184"/>
      <c r="B2" s="1307" t="s">
        <v>0</v>
      </c>
      <c r="C2" s="1307"/>
      <c r="D2" s="1307"/>
      <c r="E2" s="1307"/>
      <c r="F2" s="1307"/>
      <c r="G2" s="1307"/>
      <c r="H2" s="183"/>
      <c r="I2" s="183"/>
    </row>
    <row r="3" spans="1:9" s="182" customFormat="1" ht="15.75">
      <c r="A3" s="184"/>
      <c r="B3" s="1307"/>
      <c r="C3" s="1307"/>
      <c r="D3" s="1307"/>
      <c r="E3" s="1307"/>
      <c r="F3" s="1307"/>
      <c r="G3" s="1307"/>
      <c r="H3" s="183"/>
      <c r="I3" s="183"/>
    </row>
    <row r="4" spans="1:9" s="182" customFormat="1">
      <c r="A4" s="184"/>
      <c r="B4" s="1308"/>
      <c r="C4" s="1310" t="s">
        <v>1</v>
      </c>
      <c r="D4" s="1312" t="s">
        <v>2</v>
      </c>
      <c r="E4" s="1314" t="s">
        <v>3</v>
      </c>
      <c r="F4" s="185"/>
      <c r="G4" s="186"/>
      <c r="H4" s="183"/>
      <c r="I4" s="183"/>
    </row>
    <row r="5" spans="1:9" s="182" customFormat="1" ht="15.75">
      <c r="A5" s="187"/>
      <c r="B5" s="1309"/>
      <c r="C5" s="1311"/>
      <c r="D5" s="1313"/>
      <c r="E5" s="1315"/>
      <c r="F5" s="1316" t="s">
        <v>4</v>
      </c>
      <c r="G5" s="1317"/>
      <c r="H5" s="183"/>
      <c r="I5" s="183"/>
    </row>
    <row r="6" spans="1:9" s="182" customFormat="1">
      <c r="A6" s="188"/>
      <c r="B6" s="189"/>
      <c r="C6" s="190"/>
      <c r="D6" s="191"/>
      <c r="E6" s="192"/>
      <c r="F6" s="1302" t="s">
        <v>5</v>
      </c>
      <c r="G6" s="1303"/>
      <c r="H6" s="183"/>
      <c r="I6" s="183"/>
    </row>
    <row r="7" spans="1:9" s="182" customFormat="1">
      <c r="A7" s="188"/>
      <c r="B7" s="193"/>
      <c r="C7" s="190"/>
      <c r="D7" s="191"/>
      <c r="E7" s="192"/>
      <c r="F7" s="194"/>
      <c r="G7" s="195"/>
      <c r="H7" s="183"/>
      <c r="I7" s="183"/>
    </row>
    <row r="8" spans="1:9" s="182" customFormat="1">
      <c r="A8" s="188"/>
      <c r="B8" s="193"/>
      <c r="C8" s="190"/>
      <c r="D8" s="191"/>
      <c r="E8" s="192"/>
      <c r="F8" s="1304"/>
      <c r="G8" s="1305"/>
      <c r="H8" s="183"/>
      <c r="I8" s="183"/>
    </row>
    <row r="9" spans="1:9" s="182" customFormat="1" ht="15.75">
      <c r="A9" s="188"/>
      <c r="B9" s="193"/>
      <c r="C9" s="196"/>
      <c r="D9" s="191"/>
      <c r="E9" s="192"/>
      <c r="F9" s="185"/>
      <c r="G9" s="197"/>
      <c r="H9" s="183"/>
      <c r="I9" s="183"/>
    </row>
    <row r="10" spans="1:9" s="182" customFormat="1" ht="15.75">
      <c r="A10" s="198"/>
      <c r="B10" s="199"/>
      <c r="C10" s="190"/>
      <c r="D10" s="191"/>
      <c r="E10" s="192"/>
      <c r="F10" s="185"/>
      <c r="G10" s="197"/>
      <c r="H10" s="183"/>
      <c r="I10" s="183"/>
    </row>
    <row r="11" spans="1:9" s="182" customFormat="1" ht="20.25">
      <c r="A11" s="184"/>
      <c r="B11" s="200"/>
      <c r="C11" s="201" t="s">
        <v>113</v>
      </c>
      <c r="D11" s="186"/>
      <c r="E11" s="185"/>
      <c r="F11" s="185"/>
      <c r="G11" s="186"/>
      <c r="H11" s="183"/>
      <c r="I11" s="183"/>
    </row>
    <row r="12" spans="1:9" s="182" customFormat="1" ht="75">
      <c r="A12" s="202" t="s">
        <v>6</v>
      </c>
      <c r="B12" s="203" t="s">
        <v>7</v>
      </c>
      <c r="C12" s="203" t="s">
        <v>8</v>
      </c>
      <c r="D12" s="203" t="s">
        <v>9</v>
      </c>
      <c r="E12" s="204" t="s">
        <v>10</v>
      </c>
      <c r="F12" s="203" t="s">
        <v>11</v>
      </c>
      <c r="G12" s="204" t="s">
        <v>12</v>
      </c>
      <c r="H12" s="183"/>
      <c r="I12" s="183"/>
    </row>
    <row r="13" spans="1:9" s="182" customFormat="1" ht="20.25">
      <c r="A13" s="205"/>
      <c r="B13" s="206"/>
      <c r="C13" s="207">
        <v>45239</v>
      </c>
      <c r="D13" s="203"/>
      <c r="E13" s="204"/>
      <c r="F13" s="206"/>
      <c r="G13" s="204"/>
      <c r="H13" s="183"/>
      <c r="I13" s="183"/>
    </row>
    <row r="14" spans="1:9" s="200" customFormat="1" ht="15.75">
      <c r="A14" s="205"/>
      <c r="B14" s="190"/>
      <c r="C14" s="196"/>
      <c r="D14" s="189"/>
      <c r="E14" s="208"/>
      <c r="F14" s="205"/>
      <c r="G14" s="209"/>
      <c r="H14" s="210"/>
      <c r="I14" s="211"/>
    </row>
    <row r="15" spans="1:9" s="200" customFormat="1" ht="15.75">
      <c r="A15" s="212"/>
      <c r="B15" s="213" t="s">
        <v>55</v>
      </c>
      <c r="C15" s="196" t="s">
        <v>108</v>
      </c>
      <c r="D15" s="190"/>
      <c r="E15" s="191"/>
      <c r="F15" s="214"/>
      <c r="G15" s="208"/>
      <c r="H15" s="210"/>
      <c r="I15" s="211"/>
    </row>
    <row r="16" spans="1:9" s="222" customFormat="1">
      <c r="A16" s="215">
        <f>E16*F16</f>
        <v>80.911999999999992</v>
      </c>
      <c r="B16" s="216">
        <v>8</v>
      </c>
      <c r="C16" s="217" t="s">
        <v>109</v>
      </c>
      <c r="D16" s="216">
        <v>26</v>
      </c>
      <c r="E16" s="218">
        <f>D16*B16/1000</f>
        <v>0.20799999999999999</v>
      </c>
      <c r="F16" s="215">
        <v>389</v>
      </c>
      <c r="G16" s="219">
        <f t="shared" ref="G16:G21" si="0">E16</f>
        <v>0.20799999999999999</v>
      </c>
      <c r="H16" s="220">
        <f t="shared" ref="H16:H25" si="1">D16*B16/1000</f>
        <v>0.20799999999999999</v>
      </c>
      <c r="I16" s="221">
        <f t="shared" ref="I16:I31" si="2">G16*F16</f>
        <v>80.911999999999992</v>
      </c>
    </row>
    <row r="17" spans="1:15" s="230" customFormat="1" ht="15.95" customHeight="1">
      <c r="A17" s="223">
        <f t="shared" ref="A17" si="3">E17*F17</f>
        <v>10</v>
      </c>
      <c r="B17" s="216">
        <v>8</v>
      </c>
      <c r="C17" s="224" t="s">
        <v>110</v>
      </c>
      <c r="D17" s="225">
        <v>50</v>
      </c>
      <c r="E17" s="226">
        <f t="shared" ref="E17" si="4">D17*B17/1000</f>
        <v>0.4</v>
      </c>
      <c r="F17" s="223">
        <v>25</v>
      </c>
      <c r="G17" s="227">
        <f t="shared" si="0"/>
        <v>0.4</v>
      </c>
      <c r="H17" s="228">
        <f t="shared" si="1"/>
        <v>0.4</v>
      </c>
      <c r="I17" s="229">
        <f t="shared" si="2"/>
        <v>10</v>
      </c>
    </row>
    <row r="18" spans="1:15" s="238" customFormat="1">
      <c r="A18" s="231">
        <f>E18*F18</f>
        <v>5.44</v>
      </c>
      <c r="B18" s="216">
        <v>8</v>
      </c>
      <c r="C18" s="232" t="s">
        <v>111</v>
      </c>
      <c r="D18" s="233">
        <v>34</v>
      </c>
      <c r="E18" s="234">
        <f>D18*B18/1000</f>
        <v>0.27200000000000002</v>
      </c>
      <c r="F18" s="231">
        <v>20</v>
      </c>
      <c r="G18" s="235">
        <f t="shared" si="0"/>
        <v>0.27200000000000002</v>
      </c>
      <c r="H18" s="236">
        <f>D18*B18/1000</f>
        <v>0.27200000000000002</v>
      </c>
      <c r="I18" s="237">
        <f>G18*F18</f>
        <v>5.44</v>
      </c>
    </row>
    <row r="19" spans="1:15" s="238" customFormat="1">
      <c r="A19" s="231">
        <f>E19*F19</f>
        <v>2</v>
      </c>
      <c r="B19" s="216">
        <v>8</v>
      </c>
      <c r="C19" s="232" t="s">
        <v>27</v>
      </c>
      <c r="D19" s="233">
        <v>10</v>
      </c>
      <c r="E19" s="234">
        <f>D19*B19/1000</f>
        <v>0.08</v>
      </c>
      <c r="F19" s="231">
        <v>25</v>
      </c>
      <c r="G19" s="235">
        <f t="shared" si="0"/>
        <v>0.08</v>
      </c>
      <c r="H19" s="236">
        <f>D19*B19/1000</f>
        <v>0.08</v>
      </c>
      <c r="I19" s="237">
        <f>G19*F19</f>
        <v>2</v>
      </c>
    </row>
    <row r="20" spans="1:15" s="200" customFormat="1">
      <c r="A20" s="212">
        <f t="shared" ref="A20:A23" si="5">E20*F20</f>
        <v>3.7564800000000003</v>
      </c>
      <c r="B20" s="216">
        <v>8</v>
      </c>
      <c r="C20" s="190" t="s">
        <v>28</v>
      </c>
      <c r="D20" s="189">
        <v>4</v>
      </c>
      <c r="E20" s="208">
        <f t="shared" ref="E20:E23" si="6">D20*B20/1000</f>
        <v>3.2000000000000001E-2</v>
      </c>
      <c r="F20" s="212">
        <v>117.39</v>
      </c>
      <c r="G20" s="209">
        <f t="shared" si="0"/>
        <v>3.2000000000000001E-2</v>
      </c>
      <c r="H20" s="210">
        <f t="shared" si="1"/>
        <v>3.2000000000000001E-2</v>
      </c>
      <c r="I20" s="211">
        <f t="shared" si="2"/>
        <v>3.7564800000000003</v>
      </c>
    </row>
    <row r="21" spans="1:15" s="200" customFormat="1">
      <c r="A21" s="212">
        <f t="shared" si="5"/>
        <v>2.3199999999999998</v>
      </c>
      <c r="B21" s="216">
        <v>8</v>
      </c>
      <c r="C21" s="190" t="s">
        <v>29</v>
      </c>
      <c r="D21" s="189">
        <v>10</v>
      </c>
      <c r="E21" s="208">
        <f t="shared" si="6"/>
        <v>0.08</v>
      </c>
      <c r="F21" s="212">
        <v>29</v>
      </c>
      <c r="G21" s="209">
        <f t="shared" si="0"/>
        <v>0.08</v>
      </c>
      <c r="H21" s="210">
        <f t="shared" si="1"/>
        <v>0.08</v>
      </c>
      <c r="I21" s="211">
        <f t="shared" si="2"/>
        <v>2.3199999999999998</v>
      </c>
    </row>
    <row r="22" spans="1:15" s="246" customFormat="1">
      <c r="A22" s="239">
        <f t="shared" si="5"/>
        <v>1.84</v>
      </c>
      <c r="B22" s="216">
        <v>8</v>
      </c>
      <c r="C22" s="240" t="s">
        <v>30</v>
      </c>
      <c r="D22" s="241">
        <v>2</v>
      </c>
      <c r="E22" s="242">
        <f t="shared" si="6"/>
        <v>1.6E-2</v>
      </c>
      <c r="F22" s="239">
        <v>115</v>
      </c>
      <c r="G22" s="243">
        <f>E22+E32</f>
        <v>1.6E-2</v>
      </c>
      <c r="H22" s="244">
        <f>D22*B22/1000</f>
        <v>1.6E-2</v>
      </c>
      <c r="I22" s="245">
        <f>G22*F22</f>
        <v>1.84</v>
      </c>
    </row>
    <row r="23" spans="1:15" s="200" customFormat="1">
      <c r="A23" s="212">
        <f t="shared" si="5"/>
        <v>0.128</v>
      </c>
      <c r="B23" s="216">
        <v>8</v>
      </c>
      <c r="C23" s="190" t="s">
        <v>15</v>
      </c>
      <c r="D23" s="189">
        <v>1</v>
      </c>
      <c r="E23" s="208">
        <f t="shared" si="6"/>
        <v>8.0000000000000002E-3</v>
      </c>
      <c r="F23" s="212">
        <v>16</v>
      </c>
      <c r="G23" s="209">
        <f t="shared" ref="G23" si="7">E23</f>
        <v>8.0000000000000002E-3</v>
      </c>
      <c r="H23" s="210">
        <f t="shared" si="1"/>
        <v>8.0000000000000002E-3</v>
      </c>
      <c r="I23" s="211">
        <f t="shared" si="2"/>
        <v>0.128</v>
      </c>
    </row>
    <row r="24" spans="1:15" s="200" customFormat="1">
      <c r="A24" s="212">
        <f>SUM(A16:A23)</f>
        <v>106.39647999999998</v>
      </c>
      <c r="B24" s="189"/>
      <c r="C24" s="190" t="s">
        <v>16</v>
      </c>
      <c r="D24" s="189"/>
      <c r="E24" s="208"/>
      <c r="F24" s="212"/>
      <c r="G24" s="209"/>
      <c r="H24" s="210">
        <f t="shared" si="1"/>
        <v>0</v>
      </c>
      <c r="I24" s="211">
        <f t="shared" si="2"/>
        <v>0</v>
      </c>
    </row>
    <row r="25" spans="1:15" s="200" customFormat="1" ht="15.75">
      <c r="A25" s="205">
        <f>A24/B23</f>
        <v>13.299559999999998</v>
      </c>
      <c r="B25" s="190"/>
      <c r="C25" s="190" t="s">
        <v>17</v>
      </c>
      <c r="D25" s="189"/>
      <c r="E25" s="208"/>
      <c r="F25" s="205">
        <f>A25</f>
        <v>13.299559999999998</v>
      </c>
      <c r="G25" s="209"/>
      <c r="H25" s="210">
        <f t="shared" si="1"/>
        <v>0</v>
      </c>
      <c r="I25" s="211">
        <f t="shared" si="2"/>
        <v>0</v>
      </c>
    </row>
    <row r="26" spans="1:15" s="200" customFormat="1" ht="15.75">
      <c r="A26" s="205"/>
      <c r="B26" s="190"/>
      <c r="C26" s="247"/>
      <c r="D26" s="193"/>
      <c r="E26" s="208"/>
      <c r="F26" s="205"/>
      <c r="G26" s="208"/>
      <c r="H26" s="210"/>
      <c r="I26" s="211"/>
    </row>
    <row r="27" spans="1:15" s="200" customFormat="1" ht="15.75">
      <c r="A27" s="248"/>
      <c r="B27" s="213">
        <v>200</v>
      </c>
      <c r="C27" s="249" t="s">
        <v>24</v>
      </c>
      <c r="D27" s="190"/>
      <c r="E27" s="191"/>
      <c r="F27" s="214"/>
      <c r="G27" s="208"/>
      <c r="H27" s="210"/>
      <c r="I27" s="211"/>
      <c r="O27" s="200" t="s">
        <v>18</v>
      </c>
    </row>
    <row r="28" spans="1:15" s="200" customFormat="1">
      <c r="A28" s="212">
        <f>E28*F28</f>
        <v>3.8000000000000003</v>
      </c>
      <c r="B28" s="189">
        <v>8</v>
      </c>
      <c r="C28" s="250" t="s">
        <v>112</v>
      </c>
      <c r="D28" s="189">
        <v>1</v>
      </c>
      <c r="E28" s="208">
        <f>D28*B28/1000</f>
        <v>8.0000000000000002E-3</v>
      </c>
      <c r="F28" s="212">
        <v>475</v>
      </c>
      <c r="G28" s="209">
        <f>E28</f>
        <v>8.0000000000000002E-3</v>
      </c>
      <c r="H28" s="210">
        <f>D28*B28/1000</f>
        <v>8.0000000000000002E-3</v>
      </c>
      <c r="I28" s="211">
        <f t="shared" si="2"/>
        <v>3.8000000000000003</v>
      </c>
    </row>
    <row r="29" spans="1:15" s="200" customFormat="1">
      <c r="A29" s="212">
        <f>E29*F29</f>
        <v>5.96</v>
      </c>
      <c r="B29" s="189">
        <v>8</v>
      </c>
      <c r="C29" s="250" t="s">
        <v>14</v>
      </c>
      <c r="D29" s="189">
        <v>10</v>
      </c>
      <c r="E29" s="208">
        <f>D29*B29/1000</f>
        <v>0.08</v>
      </c>
      <c r="F29" s="212">
        <v>74.5</v>
      </c>
      <c r="G29" s="209">
        <f>E29</f>
        <v>0.08</v>
      </c>
      <c r="H29" s="210">
        <f>D29*B29/1000</f>
        <v>0.08</v>
      </c>
      <c r="I29" s="211">
        <f t="shared" si="2"/>
        <v>5.96</v>
      </c>
    </row>
    <row r="30" spans="1:15" s="200" customFormat="1">
      <c r="A30" s="212">
        <f>SUM(A28:A29)</f>
        <v>9.76</v>
      </c>
      <c r="B30" s="190"/>
      <c r="C30" s="190" t="s">
        <v>16</v>
      </c>
      <c r="D30" s="189"/>
      <c r="E30" s="208"/>
      <c r="F30" s="212"/>
      <c r="G30" s="191"/>
      <c r="H30" s="210">
        <f>D30*B30/1000</f>
        <v>0</v>
      </c>
      <c r="I30" s="211">
        <f t="shared" si="2"/>
        <v>0</v>
      </c>
    </row>
    <row r="31" spans="1:15" s="200" customFormat="1" ht="15.75">
      <c r="A31" s="205">
        <f>A30/B29</f>
        <v>1.22</v>
      </c>
      <c r="B31" s="196"/>
      <c r="C31" s="190" t="s">
        <v>17</v>
      </c>
      <c r="D31" s="189"/>
      <c r="E31" s="208"/>
      <c r="F31" s="205">
        <f>A31</f>
        <v>1.22</v>
      </c>
      <c r="G31" s="191"/>
      <c r="H31" s="210">
        <f>D31*B31/1000</f>
        <v>0</v>
      </c>
      <c r="I31" s="211">
        <f t="shared" si="2"/>
        <v>0</v>
      </c>
    </row>
    <row r="32" spans="1:15" s="259" customFormat="1" ht="15.75">
      <c r="A32" s="251"/>
      <c r="B32" s="252"/>
      <c r="C32" s="253"/>
      <c r="D32" s="254"/>
      <c r="E32" s="255"/>
      <c r="F32" s="251"/>
      <c r="G32" s="256"/>
      <c r="H32" s="257"/>
      <c r="I32" s="258"/>
    </row>
    <row r="33" spans="1:9" s="259" customFormat="1" ht="15.75">
      <c r="A33" s="260"/>
      <c r="B33" s="261">
        <v>28</v>
      </c>
      <c r="C33" s="262" t="s">
        <v>19</v>
      </c>
      <c r="D33" s="253"/>
      <c r="E33" s="256"/>
      <c r="F33" s="263"/>
      <c r="G33" s="256"/>
      <c r="H33" s="257"/>
      <c r="I33" s="258"/>
    </row>
    <row r="34" spans="1:9" s="259" customFormat="1">
      <c r="A34" s="264">
        <f>E34*F34</f>
        <v>19.04</v>
      </c>
      <c r="B34" s="254">
        <v>8</v>
      </c>
      <c r="C34" s="265" t="s">
        <v>20</v>
      </c>
      <c r="D34" s="254">
        <v>28</v>
      </c>
      <c r="E34" s="255">
        <f>D34*B34/1000</f>
        <v>0.224</v>
      </c>
      <c r="F34" s="264">
        <v>85</v>
      </c>
      <c r="G34" s="266">
        <f>E34</f>
        <v>0.224</v>
      </c>
      <c r="H34" s="257">
        <f>D34*B34/1000</f>
        <v>0.224</v>
      </c>
      <c r="I34" s="258">
        <f>G34*F34</f>
        <v>19.04</v>
      </c>
    </row>
    <row r="35" spans="1:9" s="259" customFormat="1">
      <c r="A35" s="264">
        <f>SUM(A34)</f>
        <v>19.04</v>
      </c>
      <c r="B35" s="253"/>
      <c r="C35" s="253" t="s">
        <v>16</v>
      </c>
      <c r="D35" s="254"/>
      <c r="E35" s="255"/>
      <c r="F35" s="264"/>
      <c r="G35" s="256"/>
      <c r="H35" s="257">
        <f>D35*B35/1000</f>
        <v>0</v>
      </c>
      <c r="I35" s="258">
        <f>G35*F35</f>
        <v>0</v>
      </c>
    </row>
    <row r="36" spans="1:9" s="259" customFormat="1" ht="15.75">
      <c r="A36" s="251">
        <f>A35/B34</f>
        <v>2.38</v>
      </c>
      <c r="B36" s="252"/>
      <c r="C36" s="253" t="s">
        <v>17</v>
      </c>
      <c r="D36" s="254"/>
      <c r="E36" s="255"/>
      <c r="F36" s="251">
        <f>A36</f>
        <v>2.38</v>
      </c>
      <c r="G36" s="256"/>
      <c r="H36" s="257">
        <f>D36*B36/1000</f>
        <v>0</v>
      </c>
      <c r="I36" s="258">
        <f>G36*F36</f>
        <v>0</v>
      </c>
    </row>
    <row r="37" spans="1:9" s="259" customFormat="1" ht="15.75">
      <c r="A37" s="251"/>
      <c r="B37" s="252"/>
      <c r="C37" s="253"/>
      <c r="D37" s="254"/>
      <c r="E37" s="255"/>
      <c r="F37" s="251"/>
      <c r="G37" s="256"/>
      <c r="H37" s="257"/>
      <c r="I37" s="258"/>
    </row>
    <row r="38" spans="1:9" s="259" customFormat="1" ht="15.75">
      <c r="A38" s="260"/>
      <c r="B38" s="261">
        <v>27</v>
      </c>
      <c r="C38" s="262" t="s">
        <v>32</v>
      </c>
      <c r="D38" s="253"/>
      <c r="E38" s="256"/>
      <c r="F38" s="263"/>
      <c r="G38" s="256"/>
      <c r="H38" s="257"/>
      <c r="I38" s="258"/>
    </row>
    <row r="39" spans="1:9" s="259" customFormat="1">
      <c r="A39" s="264">
        <f>E39*F39</f>
        <v>16.799039999999998</v>
      </c>
      <c r="B39" s="254">
        <v>8</v>
      </c>
      <c r="C39" s="265" t="s">
        <v>100</v>
      </c>
      <c r="D39" s="254">
        <v>27.63</v>
      </c>
      <c r="E39" s="255">
        <f>D39*B39/1000</f>
        <v>0.22103999999999999</v>
      </c>
      <c r="F39" s="264">
        <v>76</v>
      </c>
      <c r="G39" s="266">
        <f>E39</f>
        <v>0.22103999999999999</v>
      </c>
      <c r="H39" s="257">
        <f>D39*B39/1000</f>
        <v>0.22103999999999999</v>
      </c>
      <c r="I39" s="258">
        <f>G39*F39</f>
        <v>16.799039999999998</v>
      </c>
    </row>
    <row r="40" spans="1:9" s="259" customFormat="1">
      <c r="A40" s="264">
        <f>SUM(A39)</f>
        <v>16.799039999999998</v>
      </c>
      <c r="B40" s="253"/>
      <c r="C40" s="253" t="s">
        <v>16</v>
      </c>
      <c r="D40" s="254"/>
      <c r="E40" s="255"/>
      <c r="F40" s="264"/>
      <c r="G40" s="256"/>
      <c r="H40" s="257">
        <f>D40*B40/1000</f>
        <v>0</v>
      </c>
      <c r="I40" s="258">
        <f>G40*F40</f>
        <v>0</v>
      </c>
    </row>
    <row r="41" spans="1:9" s="259" customFormat="1" ht="15.75">
      <c r="A41" s="251">
        <f>A40/B39</f>
        <v>2.0998799999999997</v>
      </c>
      <c r="B41" s="252"/>
      <c r="C41" s="253" t="s">
        <v>17</v>
      </c>
      <c r="D41" s="254"/>
      <c r="E41" s="255"/>
      <c r="F41" s="251">
        <f>A41</f>
        <v>2.0998799999999997</v>
      </c>
      <c r="G41" s="256"/>
      <c r="H41" s="257">
        <f>D41*B41/1000</f>
        <v>0</v>
      </c>
      <c r="I41" s="258">
        <f>G41*F41</f>
        <v>0</v>
      </c>
    </row>
    <row r="42" spans="1:9" s="259" customFormat="1" ht="15.75">
      <c r="A42" s="251"/>
      <c r="B42" s="252"/>
      <c r="C42" s="253"/>
      <c r="D42" s="254"/>
      <c r="E42" s="255"/>
      <c r="F42" s="251"/>
      <c r="G42" s="256"/>
      <c r="H42" s="257"/>
      <c r="I42" s="258"/>
    </row>
    <row r="43" spans="1:9" s="200" customFormat="1" ht="15.75">
      <c r="A43" s="205">
        <f>A30+A24+A40+A35</f>
        <v>151.99551999999997</v>
      </c>
      <c r="B43" s="190"/>
      <c r="C43" s="196" t="s">
        <v>21</v>
      </c>
      <c r="D43" s="190"/>
      <c r="E43" s="191"/>
      <c r="F43" s="205">
        <f>F44*B29</f>
        <v>151.99551999999997</v>
      </c>
      <c r="G43" s="191"/>
      <c r="H43" s="188"/>
      <c r="I43" s="211">
        <f>SUM(I14:I41)</f>
        <v>151.99551999999997</v>
      </c>
    </row>
    <row r="44" spans="1:9" s="200" customFormat="1" ht="15.75">
      <c r="A44" s="205">
        <f>A43/B29</f>
        <v>18.999439999999996</v>
      </c>
      <c r="B44" s="190"/>
      <c r="C44" s="196" t="s">
        <v>17</v>
      </c>
      <c r="D44" s="190"/>
      <c r="E44" s="191"/>
      <c r="F44" s="205">
        <f>A44</f>
        <v>18.999439999999996</v>
      </c>
      <c r="G44" s="191"/>
      <c r="H44" s="210"/>
      <c r="I44" s="211"/>
    </row>
    <row r="45" spans="1:9" s="200" customFormat="1" ht="15.75">
      <c r="C45" s="1306" t="s">
        <v>101</v>
      </c>
      <c r="D45" s="1306"/>
      <c r="E45" s="1306"/>
      <c r="F45" s="1306"/>
      <c r="G45" s="1306"/>
      <c r="H45" s="267"/>
      <c r="I45" s="183"/>
    </row>
    <row r="46" spans="1:9" s="200" customFormat="1" ht="15.75">
      <c r="C46" s="1306" t="s">
        <v>22</v>
      </c>
      <c r="D46" s="1306"/>
      <c r="E46" s="1306"/>
      <c r="F46" s="1306"/>
      <c r="G46" s="1306"/>
      <c r="H46" s="267"/>
      <c r="I46" s="183"/>
    </row>
    <row r="47" spans="1:9" s="200" customFormat="1" ht="15.75">
      <c r="B47" s="268"/>
      <c r="C47" s="268" t="s">
        <v>23</v>
      </c>
      <c r="D47" s="268"/>
      <c r="E47" s="268"/>
      <c r="F47" s="268"/>
      <c r="G47" s="268"/>
      <c r="H47" s="183"/>
      <c r="I47" s="183"/>
    </row>
  </sheetData>
  <mergeCells count="11">
    <mergeCell ref="F6:G6"/>
    <mergeCell ref="F8:G8"/>
    <mergeCell ref="C45:G45"/>
    <mergeCell ref="C46:G46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43"/>
  <sheetViews>
    <sheetView view="pageBreakPreview" topLeftCell="A13" zoomScale="60" workbookViewId="0">
      <selection activeCell="B35" sqref="B35"/>
    </sheetView>
  </sheetViews>
  <sheetFormatPr defaultRowHeight="15"/>
  <cols>
    <col min="1" max="1" width="13.85546875" style="125" customWidth="1"/>
    <col min="2" max="2" width="9.28515625" style="125" bestFit="1" customWidth="1"/>
    <col min="3" max="3" width="62" style="125" customWidth="1"/>
    <col min="4" max="4" width="9.28515625" style="125" bestFit="1" customWidth="1"/>
    <col min="5" max="5" width="9.42578125" style="125" bestFit="1" customWidth="1"/>
    <col min="6" max="6" width="14.5703125" style="125" customWidth="1"/>
    <col min="7" max="8" width="9.42578125" style="125" bestFit="1" customWidth="1"/>
    <col min="9" max="9" width="13.85546875" style="125" customWidth="1"/>
    <col min="10" max="16384" width="9.140625" style="125"/>
  </cols>
  <sheetData>
    <row r="1" spans="1:9" s="53" customFormat="1">
      <c r="H1" s="54"/>
      <c r="I1" s="54"/>
    </row>
    <row r="2" spans="1:9" s="53" customFormat="1" ht="15.75">
      <c r="A2" s="55"/>
      <c r="B2" s="1274" t="s">
        <v>0</v>
      </c>
      <c r="C2" s="1274"/>
      <c r="D2" s="1274"/>
      <c r="E2" s="1274"/>
      <c r="F2" s="1274"/>
      <c r="G2" s="1274"/>
      <c r="H2" s="54"/>
      <c r="I2" s="54"/>
    </row>
    <row r="3" spans="1:9" s="53" customFormat="1" ht="15.75">
      <c r="A3" s="55"/>
      <c r="B3" s="1274"/>
      <c r="C3" s="1274"/>
      <c r="D3" s="1274"/>
      <c r="E3" s="1274"/>
      <c r="F3" s="1274"/>
      <c r="G3" s="1274"/>
      <c r="H3" s="54"/>
      <c r="I3" s="54"/>
    </row>
    <row r="4" spans="1:9" s="53" customFormat="1">
      <c r="A4" s="55"/>
      <c r="B4" s="1275"/>
      <c r="C4" s="1277" t="s">
        <v>1</v>
      </c>
      <c r="D4" s="1279" t="s">
        <v>2</v>
      </c>
      <c r="E4" s="1281" t="s">
        <v>3</v>
      </c>
      <c r="F4" s="56"/>
      <c r="G4" s="57"/>
      <c r="H4" s="54"/>
      <c r="I4" s="54"/>
    </row>
    <row r="5" spans="1:9" s="53" customFormat="1" ht="15.75">
      <c r="A5" s="58"/>
      <c r="B5" s="1276"/>
      <c r="C5" s="1278"/>
      <c r="D5" s="1280"/>
      <c r="E5" s="1282"/>
      <c r="F5" s="1283" t="s">
        <v>4</v>
      </c>
      <c r="G5" s="1284"/>
      <c r="H5" s="54"/>
      <c r="I5" s="54"/>
    </row>
    <row r="6" spans="1:9" s="53" customFormat="1">
      <c r="A6" s="59"/>
      <c r="B6" s="60"/>
      <c r="C6" s="61"/>
      <c r="D6" s="62"/>
      <c r="E6" s="63"/>
      <c r="F6" s="1267" t="s">
        <v>5</v>
      </c>
      <c r="G6" s="1268"/>
      <c r="H6" s="54"/>
      <c r="I6" s="54"/>
    </row>
    <row r="7" spans="1:9" s="53" customFormat="1">
      <c r="A7" s="59"/>
      <c r="B7" s="64"/>
      <c r="C7" s="61"/>
      <c r="D7" s="62"/>
      <c r="E7" s="63"/>
      <c r="F7" s="65"/>
      <c r="G7" s="66"/>
      <c r="H7" s="54"/>
      <c r="I7" s="54"/>
    </row>
    <row r="8" spans="1:9" s="53" customFormat="1">
      <c r="A8" s="59"/>
      <c r="B8" s="64"/>
      <c r="C8" s="61"/>
      <c r="D8" s="62"/>
      <c r="E8" s="63"/>
      <c r="F8" s="1269"/>
      <c r="G8" s="1270"/>
      <c r="H8" s="54"/>
      <c r="I8" s="54"/>
    </row>
    <row r="9" spans="1:9" s="53" customFormat="1" ht="15.75">
      <c r="A9" s="59"/>
      <c r="B9" s="64"/>
      <c r="C9" s="67"/>
      <c r="D9" s="62"/>
      <c r="E9" s="63"/>
      <c r="F9" s="56"/>
      <c r="G9" s="68"/>
      <c r="H9" s="54"/>
      <c r="I9" s="54"/>
    </row>
    <row r="10" spans="1:9" s="53" customFormat="1" ht="15.75">
      <c r="A10" s="69"/>
      <c r="B10" s="70"/>
      <c r="C10" s="61"/>
      <c r="D10" s="62"/>
      <c r="E10" s="63"/>
      <c r="F10" s="56"/>
      <c r="G10" s="68"/>
      <c r="H10" s="54"/>
      <c r="I10" s="54"/>
    </row>
    <row r="11" spans="1:9" s="53" customFormat="1" ht="20.25">
      <c r="A11" s="55"/>
      <c r="B11" s="71"/>
      <c r="C11" s="72" t="s">
        <v>114</v>
      </c>
      <c r="D11" s="57"/>
      <c r="E11" s="56"/>
      <c r="F11" s="56"/>
      <c r="G11" s="57"/>
      <c r="H11" s="54"/>
      <c r="I11" s="54"/>
    </row>
    <row r="12" spans="1:9" s="53" customFormat="1" ht="75">
      <c r="A12" s="73" t="s">
        <v>6</v>
      </c>
      <c r="B12" s="74" t="s">
        <v>7</v>
      </c>
      <c r="C12" s="74" t="s">
        <v>8</v>
      </c>
      <c r="D12" s="74" t="s">
        <v>9</v>
      </c>
      <c r="E12" s="75" t="s">
        <v>10</v>
      </c>
      <c r="F12" s="74" t="s">
        <v>11</v>
      </c>
      <c r="G12" s="75" t="s">
        <v>12</v>
      </c>
      <c r="H12" s="54"/>
      <c r="I12" s="54"/>
    </row>
    <row r="13" spans="1:9" s="53" customFormat="1" ht="20.25">
      <c r="A13" s="76"/>
      <c r="B13" s="77"/>
      <c r="C13" s="78">
        <v>45239</v>
      </c>
      <c r="D13" s="74"/>
      <c r="E13" s="75"/>
      <c r="F13" s="77"/>
      <c r="G13" s="75"/>
      <c r="H13" s="54"/>
      <c r="I13" s="54"/>
    </row>
    <row r="14" spans="1:9" s="87" customFormat="1" ht="20.25">
      <c r="A14" s="79"/>
      <c r="B14" s="80"/>
      <c r="C14" s="81"/>
      <c r="D14" s="82"/>
      <c r="E14" s="83"/>
      <c r="F14" s="79"/>
      <c r="G14" s="84"/>
      <c r="H14" s="85"/>
      <c r="I14" s="86"/>
    </row>
    <row r="15" spans="1:9" s="94" customFormat="1" ht="15.75">
      <c r="A15" s="88"/>
      <c r="B15" s="89" t="s">
        <v>96</v>
      </c>
      <c r="C15" s="1271" t="s">
        <v>97</v>
      </c>
      <c r="D15" s="1272"/>
      <c r="E15" s="90"/>
      <c r="F15" s="91"/>
      <c r="G15" s="90"/>
      <c r="H15" s="92"/>
      <c r="I15" s="93"/>
    </row>
    <row r="16" spans="1:9" s="102" customFormat="1">
      <c r="A16" s="95">
        <f>E16*F16</f>
        <v>877.548</v>
      </c>
      <c r="B16" s="96">
        <v>16</v>
      </c>
      <c r="C16" s="97" t="s">
        <v>98</v>
      </c>
      <c r="D16" s="96">
        <v>155</v>
      </c>
      <c r="E16" s="98">
        <f>D16*B16/1000</f>
        <v>2.48</v>
      </c>
      <c r="F16" s="95">
        <v>353.85</v>
      </c>
      <c r="G16" s="99">
        <f t="shared" ref="G16:G19" si="0">E16</f>
        <v>2.48</v>
      </c>
      <c r="H16" s="100">
        <f t="shared" ref="H16:H21" si="1">D16*B16/1000</f>
        <v>2.48</v>
      </c>
      <c r="I16" s="101">
        <f t="shared" ref="I16:I21" si="2">G16*F16</f>
        <v>877.548</v>
      </c>
    </row>
    <row r="17" spans="1:15" s="71" customFormat="1">
      <c r="A17" s="103">
        <f t="shared" ref="A17:A19" si="3">E17*F17</f>
        <v>9.7479999999999993</v>
      </c>
      <c r="B17" s="96">
        <v>16</v>
      </c>
      <c r="C17" s="104" t="s">
        <v>28</v>
      </c>
      <c r="D17" s="60">
        <v>5</v>
      </c>
      <c r="E17" s="105">
        <f t="shared" ref="E17" si="4">D17*B17/1000</f>
        <v>0.08</v>
      </c>
      <c r="F17" s="103">
        <v>121.85</v>
      </c>
      <c r="G17" s="106">
        <f t="shared" si="0"/>
        <v>0.08</v>
      </c>
      <c r="H17" s="107">
        <f>D17*B17/1000</f>
        <v>0.08</v>
      </c>
      <c r="I17" s="108">
        <f>G17*F17</f>
        <v>9.7479999999999993</v>
      </c>
    </row>
    <row r="18" spans="1:15" s="116" customFormat="1">
      <c r="A18" s="109">
        <f>E18*F18</f>
        <v>95.2256</v>
      </c>
      <c r="B18" s="96">
        <v>16</v>
      </c>
      <c r="C18" s="110" t="s">
        <v>13</v>
      </c>
      <c r="D18" s="111">
        <v>10</v>
      </c>
      <c r="E18" s="112">
        <f>D18*B18/1000</f>
        <v>0.16</v>
      </c>
      <c r="F18" s="109">
        <v>595.16</v>
      </c>
      <c r="G18" s="113">
        <f>E18</f>
        <v>0.16</v>
      </c>
      <c r="H18" s="114">
        <f t="shared" ref="H18" si="5">D18*B18/1000</f>
        <v>0.16</v>
      </c>
      <c r="I18" s="115">
        <f t="shared" ref="I18" si="6">G18*F18</f>
        <v>95.2256</v>
      </c>
    </row>
    <row r="19" spans="1:15" s="71" customFormat="1">
      <c r="A19" s="103">
        <f t="shared" si="3"/>
        <v>0.64</v>
      </c>
      <c r="B19" s="96">
        <v>16</v>
      </c>
      <c r="C19" s="104" t="s">
        <v>31</v>
      </c>
      <c r="D19" s="60">
        <v>2.5</v>
      </c>
      <c r="E19" s="105">
        <f>B19*D19/1000</f>
        <v>0.04</v>
      </c>
      <c r="F19" s="103">
        <v>16</v>
      </c>
      <c r="G19" s="106">
        <f t="shared" si="0"/>
        <v>0.04</v>
      </c>
      <c r="H19" s="107">
        <f t="shared" si="1"/>
        <v>0.04</v>
      </c>
      <c r="I19" s="108">
        <f t="shared" si="2"/>
        <v>0.64</v>
      </c>
    </row>
    <row r="20" spans="1:15" s="71" customFormat="1">
      <c r="A20" s="103">
        <f>SUM(A16:A19)</f>
        <v>983.16160000000002</v>
      </c>
      <c r="B20" s="60"/>
      <c r="C20" s="117" t="s">
        <v>16</v>
      </c>
      <c r="D20" s="60"/>
      <c r="E20" s="105"/>
      <c r="F20" s="103"/>
      <c r="G20" s="106"/>
      <c r="H20" s="107">
        <f t="shared" si="1"/>
        <v>0</v>
      </c>
      <c r="I20" s="108">
        <f t="shared" si="2"/>
        <v>0</v>
      </c>
    </row>
    <row r="21" spans="1:15" s="71" customFormat="1" ht="15.75">
      <c r="A21" s="76">
        <f>A20/B19</f>
        <v>61.447600000000001</v>
      </c>
      <c r="B21" s="60"/>
      <c r="C21" s="117" t="s">
        <v>17</v>
      </c>
      <c r="D21" s="60"/>
      <c r="E21" s="105"/>
      <c r="F21" s="76">
        <f>A21</f>
        <v>61.447600000000001</v>
      </c>
      <c r="G21" s="106"/>
      <c r="H21" s="107">
        <f t="shared" si="1"/>
        <v>0</v>
      </c>
      <c r="I21" s="108">
        <f t="shared" si="2"/>
        <v>0</v>
      </c>
    </row>
    <row r="22" spans="1:15" s="71" customFormat="1" ht="15.75">
      <c r="A22" s="76"/>
      <c r="B22" s="60"/>
      <c r="C22" s="118"/>
      <c r="D22" s="64"/>
      <c r="E22" s="105"/>
      <c r="F22" s="76"/>
      <c r="G22" s="106"/>
      <c r="H22" s="107"/>
      <c r="I22" s="108"/>
    </row>
    <row r="23" spans="1:15" s="71" customFormat="1" ht="15.75">
      <c r="A23" s="119"/>
      <c r="B23" s="120">
        <v>200</v>
      </c>
      <c r="C23" s="121" t="s">
        <v>99</v>
      </c>
      <c r="D23" s="61"/>
      <c r="E23" s="62"/>
      <c r="F23" s="122"/>
      <c r="G23" s="105"/>
      <c r="H23" s="107"/>
      <c r="I23" s="108"/>
      <c r="O23" s="71" t="s">
        <v>18</v>
      </c>
    </row>
    <row r="24" spans="1:15" s="71" customFormat="1">
      <c r="A24" s="103">
        <f>E24*F24</f>
        <v>7.6000000000000005</v>
      </c>
      <c r="B24" s="60">
        <v>16</v>
      </c>
      <c r="C24" s="104" t="s">
        <v>54</v>
      </c>
      <c r="D24" s="60">
        <v>1</v>
      </c>
      <c r="E24" s="105">
        <f>D24*B24/1000</f>
        <v>1.6E-2</v>
      </c>
      <c r="F24" s="103">
        <v>475</v>
      </c>
      <c r="G24" s="106">
        <f>E24</f>
        <v>1.6E-2</v>
      </c>
      <c r="H24" s="107">
        <f>D24*B24/1000</f>
        <v>1.6E-2</v>
      </c>
      <c r="I24" s="108">
        <f>G24*F24</f>
        <v>7.6000000000000005</v>
      </c>
    </row>
    <row r="25" spans="1:15" s="71" customFormat="1">
      <c r="A25" s="103">
        <f>E25*F25</f>
        <v>11.7216</v>
      </c>
      <c r="B25" s="60">
        <v>16</v>
      </c>
      <c r="C25" s="104" t="s">
        <v>14</v>
      </c>
      <c r="D25" s="60">
        <v>10</v>
      </c>
      <c r="E25" s="105">
        <f>D25*B25/1000</f>
        <v>0.16</v>
      </c>
      <c r="F25" s="103">
        <v>73.260000000000005</v>
      </c>
      <c r="G25" s="106">
        <f>E25</f>
        <v>0.16</v>
      </c>
      <c r="H25" s="107">
        <f>D25*B25/1000</f>
        <v>0.16</v>
      </c>
      <c r="I25" s="108">
        <f>G25*F25</f>
        <v>11.7216</v>
      </c>
    </row>
    <row r="26" spans="1:15" s="71" customFormat="1">
      <c r="A26" s="103">
        <f>SUM(A24:A25)</f>
        <v>19.3216</v>
      </c>
      <c r="B26" s="61"/>
      <c r="C26" s="61" t="s">
        <v>16</v>
      </c>
      <c r="D26" s="60"/>
      <c r="E26" s="105"/>
      <c r="F26" s="103"/>
      <c r="G26" s="62"/>
      <c r="H26" s="107">
        <f>D26*B26/1000</f>
        <v>0</v>
      </c>
      <c r="I26" s="108">
        <f>G26*F26</f>
        <v>0</v>
      </c>
    </row>
    <row r="27" spans="1:15" s="71" customFormat="1" ht="15.75">
      <c r="A27" s="76">
        <f>A26/B24</f>
        <v>1.2076</v>
      </c>
      <c r="B27" s="67"/>
      <c r="C27" s="61" t="s">
        <v>17</v>
      </c>
      <c r="D27" s="60"/>
      <c r="E27" s="105"/>
      <c r="F27" s="76">
        <f>A27</f>
        <v>1.2076</v>
      </c>
      <c r="G27" s="62"/>
      <c r="H27" s="107">
        <f>D27*B27/1000</f>
        <v>0</v>
      </c>
      <c r="I27" s="108">
        <f>G27*F27</f>
        <v>0</v>
      </c>
    </row>
    <row r="28" spans="1:15" s="71" customFormat="1" ht="15.75">
      <c r="A28" s="76"/>
      <c r="B28" s="67"/>
      <c r="C28" s="61"/>
      <c r="D28" s="60"/>
      <c r="E28" s="105"/>
      <c r="F28" s="76"/>
      <c r="G28" s="62"/>
      <c r="H28" s="107"/>
      <c r="I28" s="108"/>
    </row>
    <row r="29" spans="1:15" s="71" customFormat="1" ht="15.75">
      <c r="A29" s="119"/>
      <c r="B29" s="120">
        <v>27</v>
      </c>
      <c r="C29" s="121" t="s">
        <v>19</v>
      </c>
      <c r="D29" s="61"/>
      <c r="E29" s="62"/>
      <c r="F29" s="122"/>
      <c r="G29" s="62"/>
      <c r="H29" s="107"/>
      <c r="I29" s="108"/>
    </row>
    <row r="30" spans="1:15" s="71" customFormat="1">
      <c r="A30" s="103">
        <f>E30*F30</f>
        <v>31.536000000000001</v>
      </c>
      <c r="B30" s="60">
        <v>16</v>
      </c>
      <c r="C30" s="104" t="s">
        <v>20</v>
      </c>
      <c r="D30" s="60">
        <v>27</v>
      </c>
      <c r="E30" s="105">
        <f>D30*B30/1000</f>
        <v>0.432</v>
      </c>
      <c r="F30" s="103">
        <v>73</v>
      </c>
      <c r="G30" s="106">
        <f>E30</f>
        <v>0.432</v>
      </c>
      <c r="H30" s="107">
        <f>D30*B30/1000</f>
        <v>0.432</v>
      </c>
      <c r="I30" s="108">
        <f>G30*F30</f>
        <v>31.536000000000001</v>
      </c>
    </row>
    <row r="31" spans="1:15" s="71" customFormat="1">
      <c r="A31" s="103">
        <f>SUM(A30)</f>
        <v>31.536000000000001</v>
      </c>
      <c r="B31" s="61"/>
      <c r="C31" s="61" t="s">
        <v>16</v>
      </c>
      <c r="D31" s="60"/>
      <c r="E31" s="105"/>
      <c r="F31" s="103"/>
      <c r="G31" s="62"/>
      <c r="H31" s="107">
        <f>D31*B31/1000</f>
        <v>0</v>
      </c>
      <c r="I31" s="108">
        <f>G31*F31</f>
        <v>0</v>
      </c>
    </row>
    <row r="32" spans="1:15" s="71" customFormat="1" ht="15.75">
      <c r="A32" s="76">
        <f>A31/B30</f>
        <v>1.9710000000000001</v>
      </c>
      <c r="B32" s="67"/>
      <c r="C32" s="61" t="s">
        <v>17</v>
      </c>
      <c r="D32" s="60"/>
      <c r="E32" s="105"/>
      <c r="F32" s="76">
        <f>A32</f>
        <v>1.9710000000000001</v>
      </c>
      <c r="G32" s="62"/>
      <c r="H32" s="107">
        <f>D32*B32/1000</f>
        <v>0</v>
      </c>
      <c r="I32" s="108">
        <f>G32*F32</f>
        <v>0</v>
      </c>
    </row>
    <row r="33" spans="1:9" s="71" customFormat="1" ht="15.75">
      <c r="A33" s="76"/>
      <c r="B33" s="67"/>
      <c r="C33" s="61"/>
      <c r="D33" s="60"/>
      <c r="E33" s="105"/>
      <c r="F33" s="76"/>
      <c r="G33" s="62"/>
      <c r="H33" s="107"/>
      <c r="I33" s="108"/>
    </row>
    <row r="34" spans="1:9" s="71" customFormat="1" ht="15.75">
      <c r="A34" s="119"/>
      <c r="B34" s="120">
        <v>46</v>
      </c>
      <c r="C34" s="121" t="s">
        <v>32</v>
      </c>
      <c r="D34" s="61"/>
      <c r="E34" s="62"/>
      <c r="F34" s="122"/>
      <c r="G34" s="62"/>
      <c r="H34" s="107"/>
      <c r="I34" s="108"/>
    </row>
    <row r="35" spans="1:9" s="71" customFormat="1">
      <c r="A35" s="103">
        <f>E35*F35</f>
        <v>52.256</v>
      </c>
      <c r="B35" s="60">
        <v>16</v>
      </c>
      <c r="C35" s="104" t="s">
        <v>100</v>
      </c>
      <c r="D35" s="60">
        <v>46</v>
      </c>
      <c r="E35" s="105">
        <f>D35*B35/1000</f>
        <v>0.73599999999999999</v>
      </c>
      <c r="F35" s="103">
        <v>71</v>
      </c>
      <c r="G35" s="106">
        <f>E35</f>
        <v>0.73599999999999999</v>
      </c>
      <c r="H35" s="107">
        <f>D35*B35/1000</f>
        <v>0.73599999999999999</v>
      </c>
      <c r="I35" s="108">
        <f>G35*F35</f>
        <v>52.256</v>
      </c>
    </row>
    <row r="36" spans="1:9" s="71" customFormat="1">
      <c r="A36" s="103">
        <f>SUM(A35)</f>
        <v>52.256</v>
      </c>
      <c r="B36" s="61"/>
      <c r="C36" s="61" t="s">
        <v>16</v>
      </c>
      <c r="D36" s="60"/>
      <c r="E36" s="105"/>
      <c r="F36" s="103"/>
      <c r="G36" s="62"/>
      <c r="H36" s="107">
        <f>D36*B36/1000</f>
        <v>0</v>
      </c>
      <c r="I36" s="108">
        <f>G36*F36</f>
        <v>0</v>
      </c>
    </row>
    <row r="37" spans="1:9" s="71" customFormat="1" ht="15.75">
      <c r="A37" s="76">
        <f>A36/B35</f>
        <v>3.266</v>
      </c>
      <c r="B37" s="67"/>
      <c r="C37" s="61" t="s">
        <v>17</v>
      </c>
      <c r="D37" s="60"/>
      <c r="E37" s="105"/>
      <c r="F37" s="76">
        <f>A37</f>
        <v>3.266</v>
      </c>
      <c r="G37" s="62"/>
      <c r="H37" s="107">
        <f>D37*B37/1000</f>
        <v>0</v>
      </c>
      <c r="I37" s="108">
        <f>G37*F37</f>
        <v>0</v>
      </c>
    </row>
    <row r="38" spans="1:9" s="71" customFormat="1" ht="15.75">
      <c r="A38" s="76"/>
      <c r="B38" s="67"/>
      <c r="C38" s="61"/>
      <c r="D38" s="60"/>
      <c r="E38" s="105"/>
      <c r="F38" s="76"/>
      <c r="G38" s="62"/>
      <c r="H38" s="107"/>
      <c r="I38" s="108"/>
    </row>
    <row r="39" spans="1:9" s="71" customFormat="1" ht="15.75">
      <c r="A39" s="76">
        <f>A36+A31+A26+A20</f>
        <v>1086.2752</v>
      </c>
      <c r="B39" s="61"/>
      <c r="C39" s="67" t="s">
        <v>21</v>
      </c>
      <c r="D39" s="61"/>
      <c r="E39" s="62"/>
      <c r="F39" s="76">
        <f>F40*B35</f>
        <v>1086.2752</v>
      </c>
      <c r="G39" s="62"/>
      <c r="H39" s="59"/>
      <c r="I39" s="108">
        <f>SUM(I14:I38)</f>
        <v>1086.2752</v>
      </c>
    </row>
    <row r="40" spans="1:9" s="71" customFormat="1" ht="15.75">
      <c r="A40" s="76">
        <f>A39/B35</f>
        <v>67.892200000000003</v>
      </c>
      <c r="B40" s="61"/>
      <c r="C40" s="67" t="s">
        <v>17</v>
      </c>
      <c r="D40" s="61"/>
      <c r="E40" s="62"/>
      <c r="F40" s="76">
        <f>A40</f>
        <v>67.892200000000003</v>
      </c>
      <c r="G40" s="62"/>
      <c r="H40" s="107"/>
      <c r="I40" s="108"/>
    </row>
    <row r="41" spans="1:9" s="71" customFormat="1" ht="15.75">
      <c r="C41" s="1273" t="s">
        <v>101</v>
      </c>
      <c r="D41" s="1273"/>
      <c r="E41" s="1273"/>
      <c r="F41" s="1273"/>
      <c r="G41" s="1273"/>
      <c r="H41" s="123"/>
      <c r="I41" s="54"/>
    </row>
    <row r="42" spans="1:9" s="71" customFormat="1" ht="15.75">
      <c r="C42" s="1273" t="s">
        <v>22</v>
      </c>
      <c r="D42" s="1273"/>
      <c r="E42" s="1273"/>
      <c r="F42" s="1273"/>
      <c r="G42" s="1273"/>
      <c r="H42" s="123"/>
      <c r="I42" s="54"/>
    </row>
    <row r="43" spans="1:9" s="71" customFormat="1" ht="15.75">
      <c r="B43" s="124"/>
      <c r="C43" s="124" t="s">
        <v>23</v>
      </c>
      <c r="D43" s="124"/>
      <c r="E43" s="124"/>
      <c r="F43" s="124"/>
      <c r="G43" s="124"/>
      <c r="H43" s="54"/>
      <c r="I43" s="5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1:G41"/>
    <mergeCell ref="C42:G42"/>
  </mergeCells>
  <pageMargins left="0.7" right="0.7" top="0.75" bottom="0.75" header="0.3" footer="0.3"/>
  <pageSetup paperSize="9" scale="7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76"/>
  <sheetViews>
    <sheetView view="pageBreakPreview" topLeftCell="A40" zoomScale="60" workbookViewId="0">
      <selection activeCell="B68" sqref="B68"/>
    </sheetView>
  </sheetViews>
  <sheetFormatPr defaultRowHeight="15"/>
  <cols>
    <col min="1" max="1" width="13.85546875" style="125" customWidth="1"/>
    <col min="2" max="2" width="13.7109375" style="125" customWidth="1"/>
    <col min="3" max="3" width="62" style="125" customWidth="1"/>
    <col min="4" max="4" width="9.28515625" style="125" bestFit="1" customWidth="1"/>
    <col min="5" max="5" width="9.42578125" style="125" bestFit="1" customWidth="1"/>
    <col min="6" max="6" width="14.5703125" style="125" customWidth="1"/>
    <col min="7" max="8" width="9.42578125" style="125" bestFit="1" customWidth="1"/>
    <col min="9" max="9" width="13.85546875" style="125" customWidth="1"/>
    <col min="10" max="16384" width="9.140625" style="125"/>
  </cols>
  <sheetData>
    <row r="1" spans="1:9" s="53" customFormat="1">
      <c r="H1" s="54"/>
      <c r="I1" s="54"/>
    </row>
    <row r="2" spans="1:9" s="53" customFormat="1" ht="15.75">
      <c r="A2" s="55"/>
      <c r="B2" s="1274" t="s">
        <v>0</v>
      </c>
      <c r="C2" s="1274"/>
      <c r="D2" s="1274"/>
      <c r="E2" s="1274"/>
      <c r="F2" s="1274"/>
      <c r="G2" s="1274"/>
      <c r="H2" s="54"/>
      <c r="I2" s="54"/>
    </row>
    <row r="3" spans="1:9" s="53" customFormat="1" ht="15.75">
      <c r="A3" s="55"/>
      <c r="B3" s="1274"/>
      <c r="C3" s="1274"/>
      <c r="D3" s="1274"/>
      <c r="E3" s="1274"/>
      <c r="F3" s="1274"/>
      <c r="G3" s="1274"/>
      <c r="H3" s="54"/>
      <c r="I3" s="54"/>
    </row>
    <row r="4" spans="1:9" s="53" customFormat="1">
      <c r="A4" s="55"/>
      <c r="B4" s="1275"/>
      <c r="C4" s="1277" t="s">
        <v>1</v>
      </c>
      <c r="D4" s="1279" t="s">
        <v>2</v>
      </c>
      <c r="E4" s="1281" t="s">
        <v>3</v>
      </c>
      <c r="F4" s="56"/>
      <c r="G4" s="57"/>
      <c r="H4" s="54"/>
      <c r="I4" s="54"/>
    </row>
    <row r="5" spans="1:9" s="53" customFormat="1" ht="15.75">
      <c r="A5" s="58"/>
      <c r="B5" s="1276"/>
      <c r="C5" s="1278"/>
      <c r="D5" s="1280"/>
      <c r="E5" s="1282"/>
      <c r="F5" s="1283" t="s">
        <v>4</v>
      </c>
      <c r="G5" s="1284"/>
      <c r="H5" s="54"/>
      <c r="I5" s="54"/>
    </row>
    <row r="6" spans="1:9" s="53" customFormat="1">
      <c r="A6" s="59"/>
      <c r="B6" s="60"/>
      <c r="C6" s="61"/>
      <c r="D6" s="62"/>
      <c r="E6" s="63"/>
      <c r="F6" s="1267" t="s">
        <v>5</v>
      </c>
      <c r="G6" s="1268"/>
      <c r="H6" s="54"/>
      <c r="I6" s="54"/>
    </row>
    <row r="7" spans="1:9" s="53" customFormat="1">
      <c r="A7" s="59"/>
      <c r="B7" s="64"/>
      <c r="C7" s="61"/>
      <c r="D7" s="62"/>
      <c r="E7" s="63"/>
      <c r="F7" s="65"/>
      <c r="G7" s="66"/>
      <c r="H7" s="54"/>
      <c r="I7" s="54"/>
    </row>
    <row r="8" spans="1:9" s="53" customFormat="1">
      <c r="A8" s="59"/>
      <c r="B8" s="64"/>
      <c r="C8" s="61"/>
      <c r="D8" s="62"/>
      <c r="E8" s="63"/>
      <c r="F8" s="1269"/>
      <c r="G8" s="1270"/>
      <c r="H8" s="54"/>
      <c r="I8" s="54"/>
    </row>
    <row r="9" spans="1:9" s="53" customFormat="1" ht="15.75">
      <c r="A9" s="59"/>
      <c r="B9" s="64"/>
      <c r="C9" s="67"/>
      <c r="D9" s="62"/>
      <c r="E9" s="63"/>
      <c r="F9" s="56"/>
      <c r="G9" s="68"/>
      <c r="H9" s="54"/>
      <c r="I9" s="54"/>
    </row>
    <row r="10" spans="1:9" s="53" customFormat="1" ht="15.75">
      <c r="A10" s="69"/>
      <c r="B10" s="70"/>
      <c r="C10" s="61"/>
      <c r="D10" s="62"/>
      <c r="E10" s="63"/>
      <c r="F10" s="56"/>
      <c r="G10" s="68"/>
      <c r="H10" s="54"/>
      <c r="I10" s="54"/>
    </row>
    <row r="11" spans="1:9" s="53" customFormat="1" ht="20.25">
      <c r="A11" s="55"/>
      <c r="B11" s="71"/>
      <c r="C11" s="72" t="s">
        <v>121</v>
      </c>
      <c r="D11" s="57"/>
      <c r="E11" s="56"/>
      <c r="F11" s="56"/>
      <c r="G11" s="57"/>
      <c r="H11" s="54"/>
      <c r="I11" s="54"/>
    </row>
    <row r="12" spans="1:9" s="53" customFormat="1" ht="75">
      <c r="A12" s="73" t="s">
        <v>6</v>
      </c>
      <c r="B12" s="74" t="s">
        <v>7</v>
      </c>
      <c r="C12" s="74" t="s">
        <v>8</v>
      </c>
      <c r="D12" s="74" t="s">
        <v>9</v>
      </c>
      <c r="E12" s="75" t="s">
        <v>10</v>
      </c>
      <c r="F12" s="74" t="s">
        <v>11</v>
      </c>
      <c r="G12" s="75" t="s">
        <v>12</v>
      </c>
      <c r="H12" s="54"/>
      <c r="I12" s="54"/>
    </row>
    <row r="13" spans="1:9" s="53" customFormat="1" ht="20.25">
      <c r="A13" s="76"/>
      <c r="B13" s="77"/>
      <c r="C13" s="78">
        <v>45239</v>
      </c>
      <c r="D13" s="74"/>
      <c r="E13" s="75"/>
      <c r="F13" s="77"/>
      <c r="G13" s="75"/>
      <c r="H13" s="54"/>
      <c r="I13" s="54"/>
    </row>
    <row r="14" spans="1:9" s="277" customFormat="1" ht="20.25">
      <c r="A14" s="270"/>
      <c r="B14" s="271"/>
      <c r="C14" s="272" t="s">
        <v>115</v>
      </c>
      <c r="D14" s="273"/>
      <c r="E14" s="274"/>
      <c r="F14" s="270"/>
      <c r="G14" s="274"/>
      <c r="H14" s="275"/>
      <c r="I14" s="276"/>
    </row>
    <row r="15" spans="1:9" s="287" customFormat="1" ht="15.75">
      <c r="A15" s="278"/>
      <c r="B15" s="279">
        <v>200</v>
      </c>
      <c r="C15" s="280" t="s">
        <v>103</v>
      </c>
      <c r="D15" s="281"/>
      <c r="E15" s="282"/>
      <c r="F15" s="283"/>
      <c r="G15" s="284"/>
      <c r="H15" s="285"/>
      <c r="I15" s="286"/>
    </row>
    <row r="16" spans="1:9" s="287" customFormat="1">
      <c r="A16" s="278">
        <f>E16*F16</f>
        <v>3.4499999999999997</v>
      </c>
      <c r="B16" s="288">
        <v>5</v>
      </c>
      <c r="C16" s="281" t="s">
        <v>104</v>
      </c>
      <c r="D16" s="288">
        <v>30</v>
      </c>
      <c r="E16" s="284">
        <f>D16*B16/1000</f>
        <v>0.15</v>
      </c>
      <c r="F16" s="278">
        <v>23</v>
      </c>
      <c r="G16" s="289">
        <f>E16</f>
        <v>0.15</v>
      </c>
      <c r="H16" s="285">
        <f t="shared" ref="H16:H22" si="0">D16*B16/1000</f>
        <v>0.15</v>
      </c>
      <c r="I16" s="286">
        <f>G16*F16</f>
        <v>3.4499999999999997</v>
      </c>
    </row>
    <row r="17" spans="1:15" s="287" customFormat="1">
      <c r="A17" s="278">
        <f>E17*F17</f>
        <v>14.879</v>
      </c>
      <c r="B17" s="288">
        <v>5</v>
      </c>
      <c r="C17" s="281" t="s">
        <v>13</v>
      </c>
      <c r="D17" s="288">
        <v>5</v>
      </c>
      <c r="E17" s="284">
        <f>D17*B17/1000</f>
        <v>2.5000000000000001E-2</v>
      </c>
      <c r="F17" s="278">
        <v>595.16</v>
      </c>
      <c r="G17" s="289">
        <f>E17+E51</f>
        <v>7.5000000000000011E-2</v>
      </c>
      <c r="H17" s="285">
        <f t="shared" si="0"/>
        <v>2.5000000000000001E-2</v>
      </c>
      <c r="I17" s="286">
        <f t="shared" ref="I17:I22" si="1">G17*F17</f>
        <v>44.637000000000008</v>
      </c>
    </row>
    <row r="18" spans="1:15" s="287" customFormat="1">
      <c r="A18" s="278">
        <f>E18*F18</f>
        <v>47.84</v>
      </c>
      <c r="B18" s="288">
        <v>5</v>
      </c>
      <c r="C18" s="281" t="s">
        <v>35</v>
      </c>
      <c r="D18" s="288">
        <v>23</v>
      </c>
      <c r="E18" s="284">
        <f>D18*B18/1000</f>
        <v>0.115</v>
      </c>
      <c r="F18" s="278">
        <v>416</v>
      </c>
      <c r="G18" s="289">
        <f>E18</f>
        <v>0.115</v>
      </c>
      <c r="H18" s="285">
        <f>D18*B18/1000</f>
        <v>0.115</v>
      </c>
      <c r="I18" s="286">
        <f>G18*F18</f>
        <v>47.84</v>
      </c>
    </row>
    <row r="19" spans="1:15" s="277" customFormat="1">
      <c r="A19" s="290">
        <f>E19*F19</f>
        <v>1.8315000000000001</v>
      </c>
      <c r="B19" s="288">
        <v>5</v>
      </c>
      <c r="C19" s="291" t="s">
        <v>14</v>
      </c>
      <c r="D19" s="292">
        <v>5</v>
      </c>
      <c r="E19" s="274">
        <f>D19*B19/1000</f>
        <v>2.5000000000000001E-2</v>
      </c>
      <c r="F19" s="290">
        <v>73.260000000000005</v>
      </c>
      <c r="G19" s="293">
        <f>E19+E26+E58</f>
        <v>0.125</v>
      </c>
      <c r="H19" s="275">
        <f>D19*B19/1000</f>
        <v>2.5000000000000001E-2</v>
      </c>
      <c r="I19" s="276">
        <f>G19*F19</f>
        <v>9.1575000000000006</v>
      </c>
    </row>
    <row r="20" spans="1:15" s="287" customFormat="1">
      <c r="A20" s="278">
        <f>E20*F20</f>
        <v>0.08</v>
      </c>
      <c r="B20" s="288">
        <v>5</v>
      </c>
      <c r="C20" s="281" t="s">
        <v>15</v>
      </c>
      <c r="D20" s="288">
        <v>1</v>
      </c>
      <c r="E20" s="284">
        <f>D20*B20/1000</f>
        <v>5.0000000000000001E-3</v>
      </c>
      <c r="F20" s="278">
        <v>16</v>
      </c>
      <c r="G20" s="289">
        <f>E20+E44+E52</f>
        <v>2.2499999999999999E-2</v>
      </c>
      <c r="H20" s="285">
        <f t="shared" si="0"/>
        <v>5.0000000000000001E-3</v>
      </c>
      <c r="I20" s="286">
        <f t="shared" si="1"/>
        <v>0.36</v>
      </c>
    </row>
    <row r="21" spans="1:15" s="287" customFormat="1">
      <c r="A21" s="278">
        <f>SUM(A15:A20)</f>
        <v>68.080500000000015</v>
      </c>
      <c r="B21" s="288"/>
      <c r="C21" s="281" t="s">
        <v>16</v>
      </c>
      <c r="D21" s="288"/>
      <c r="E21" s="284"/>
      <c r="F21" s="278"/>
      <c r="G21" s="289"/>
      <c r="H21" s="285">
        <f t="shared" si="0"/>
        <v>0</v>
      </c>
      <c r="I21" s="286">
        <f t="shared" si="1"/>
        <v>0</v>
      </c>
    </row>
    <row r="22" spans="1:15" s="287" customFormat="1" ht="15.75">
      <c r="A22" s="294">
        <f>A21/B20</f>
        <v>13.616100000000003</v>
      </c>
      <c r="B22" s="281"/>
      <c r="C22" s="281" t="s">
        <v>17</v>
      </c>
      <c r="D22" s="288"/>
      <c r="E22" s="284"/>
      <c r="F22" s="294">
        <f>A22</f>
        <v>13.616100000000003</v>
      </c>
      <c r="G22" s="289"/>
      <c r="H22" s="285">
        <f t="shared" si="0"/>
        <v>0</v>
      </c>
      <c r="I22" s="286">
        <f t="shared" si="1"/>
        <v>0</v>
      </c>
    </row>
    <row r="23" spans="1:15" s="287" customFormat="1" ht="15.75">
      <c r="A23" s="294"/>
      <c r="B23" s="281"/>
      <c r="C23" s="281"/>
      <c r="D23" s="288"/>
      <c r="E23" s="284"/>
      <c r="F23" s="294"/>
      <c r="G23" s="289"/>
      <c r="H23" s="285"/>
      <c r="I23" s="286"/>
    </row>
    <row r="24" spans="1:15" s="277" customFormat="1" ht="15.75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>
      <c r="A25" s="290">
        <f>E25*F25</f>
        <v>2.375</v>
      </c>
      <c r="B25" s="292">
        <v>5</v>
      </c>
      <c r="C25" s="291" t="s">
        <v>112</v>
      </c>
      <c r="D25" s="292">
        <v>1</v>
      </c>
      <c r="E25" s="274">
        <f>D25*B25/1000</f>
        <v>5.0000000000000001E-3</v>
      </c>
      <c r="F25" s="290">
        <v>475</v>
      </c>
      <c r="G25" s="293">
        <f>E25+E57</f>
        <v>0.01</v>
      </c>
      <c r="H25" s="275">
        <f>D25*B25/1000</f>
        <v>5.0000000000000001E-3</v>
      </c>
      <c r="I25" s="276">
        <f>G25*F25</f>
        <v>4.75</v>
      </c>
    </row>
    <row r="26" spans="1:15" s="277" customFormat="1">
      <c r="A26" s="290">
        <f>E26*F26</f>
        <v>3.6630000000000003</v>
      </c>
      <c r="B26" s="292">
        <v>5</v>
      </c>
      <c r="C26" s="291" t="s">
        <v>14</v>
      </c>
      <c r="D26" s="292">
        <v>10</v>
      </c>
      <c r="E26" s="274">
        <f>D26*B26/1000</f>
        <v>0.05</v>
      </c>
      <c r="F26" s="290">
        <v>73.260000000000005</v>
      </c>
      <c r="G26" s="293"/>
      <c r="H26" s="275">
        <f>D26*B26/1000</f>
        <v>0.05</v>
      </c>
      <c r="I26" s="276">
        <f>G26*F26</f>
        <v>0</v>
      </c>
    </row>
    <row r="27" spans="1:15" s="277" customFormat="1">
      <c r="A27" s="290">
        <f>SUM(A25:A26)</f>
        <v>6.0380000000000003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75">
      <c r="A28" s="270">
        <f>A27/B25</f>
        <v>1.2076</v>
      </c>
      <c r="B28" s="300"/>
      <c r="C28" s="271" t="s">
        <v>17</v>
      </c>
      <c r="D28" s="292"/>
      <c r="E28" s="274"/>
      <c r="F28" s="270">
        <f>A28</f>
        <v>1.2076</v>
      </c>
      <c r="G28" s="298"/>
      <c r="H28" s="275">
        <f>D28*B28/1000</f>
        <v>0</v>
      </c>
      <c r="I28" s="276">
        <f>G28*F28</f>
        <v>0</v>
      </c>
    </row>
    <row r="29" spans="1:15" s="309" customFormat="1" ht="15.75">
      <c r="A29" s="301"/>
      <c r="B29" s="302"/>
      <c r="C29" s="303"/>
      <c r="D29" s="304"/>
      <c r="E29" s="305"/>
      <c r="F29" s="301"/>
      <c r="G29" s="306"/>
      <c r="H29" s="307"/>
      <c r="I29" s="308">
        <f t="shared" ref="I29" si="2">G29*F29</f>
        <v>0</v>
      </c>
    </row>
    <row r="30" spans="1:15" s="318" customFormat="1" ht="15.75">
      <c r="A30" s="310"/>
      <c r="B30" s="311">
        <v>23</v>
      </c>
      <c r="C30" s="312" t="s">
        <v>19</v>
      </c>
      <c r="D30" s="313"/>
      <c r="E30" s="314"/>
      <c r="F30" s="315"/>
      <c r="G30" s="314"/>
      <c r="H30" s="316"/>
      <c r="I30" s="317"/>
    </row>
    <row r="31" spans="1:15" s="318" customFormat="1">
      <c r="A31" s="319">
        <f>E31*F31</f>
        <v>8.3949999999999996</v>
      </c>
      <c r="B31" s="320">
        <v>5</v>
      </c>
      <c r="C31" s="321" t="s">
        <v>38</v>
      </c>
      <c r="D31" s="320">
        <v>23</v>
      </c>
      <c r="E31" s="322">
        <f>D31*B31/1000</f>
        <v>0.115</v>
      </c>
      <c r="F31" s="319">
        <v>73</v>
      </c>
      <c r="G31" s="323">
        <f>E31+E63</f>
        <v>0.27800000000000002</v>
      </c>
      <c r="H31" s="316">
        <f>D31*B31/1000</f>
        <v>0.115</v>
      </c>
      <c r="I31" s="317">
        <f>G31*F31</f>
        <v>20.294</v>
      </c>
    </row>
    <row r="32" spans="1:15" s="318" customFormat="1">
      <c r="A32" s="319">
        <f>SUM(A31)</f>
        <v>8.3949999999999996</v>
      </c>
      <c r="B32" s="313"/>
      <c r="C32" s="313" t="s">
        <v>16</v>
      </c>
      <c r="D32" s="320"/>
      <c r="E32" s="322"/>
      <c r="F32" s="319"/>
      <c r="G32" s="314"/>
      <c r="H32" s="316">
        <f>D32*B32/1000</f>
        <v>0</v>
      </c>
      <c r="I32" s="317">
        <f>G32*F32</f>
        <v>0</v>
      </c>
    </row>
    <row r="33" spans="1:9" s="318" customFormat="1" ht="15.75">
      <c r="A33" s="324">
        <f>A32/B31</f>
        <v>1.6789999999999998</v>
      </c>
      <c r="B33" s="325"/>
      <c r="C33" s="313" t="s">
        <v>17</v>
      </c>
      <c r="D33" s="320"/>
      <c r="E33" s="322"/>
      <c r="F33" s="324">
        <f>A33</f>
        <v>1.6789999999999998</v>
      </c>
      <c r="G33" s="314"/>
      <c r="H33" s="316">
        <f>D33*B33/1000</f>
        <v>0</v>
      </c>
      <c r="I33" s="317">
        <f>G33*F33</f>
        <v>0</v>
      </c>
    </row>
    <row r="34" spans="1:9" s="334" customFormat="1" ht="20.25">
      <c r="A34" s="326"/>
      <c r="B34" s="327"/>
      <c r="C34" s="328" t="s">
        <v>116</v>
      </c>
      <c r="D34" s="329"/>
      <c r="E34" s="330"/>
      <c r="F34" s="326"/>
      <c r="G34" s="331"/>
      <c r="H34" s="332"/>
      <c r="I34" s="333"/>
    </row>
    <row r="35" spans="1:9" s="344" customFormat="1" ht="15.75">
      <c r="A35" s="335"/>
      <c r="B35" s="336" t="s">
        <v>117</v>
      </c>
      <c r="C35" s="337" t="s">
        <v>118</v>
      </c>
      <c r="D35" s="338"/>
      <c r="E35" s="339"/>
      <c r="F35" s="340"/>
      <c r="G35" s="341"/>
      <c r="H35" s="342"/>
      <c r="I35" s="343"/>
    </row>
    <row r="36" spans="1:9" s="352" customFormat="1">
      <c r="A36" s="345">
        <f>E36*F36</f>
        <v>61.327500000000008</v>
      </c>
      <c r="B36" s="346">
        <v>5</v>
      </c>
      <c r="C36" s="347" t="s">
        <v>109</v>
      </c>
      <c r="D36" s="346">
        <v>34</v>
      </c>
      <c r="E36" s="348">
        <f>D36*B36/1000</f>
        <v>0.17</v>
      </c>
      <c r="F36" s="345">
        <v>360.75</v>
      </c>
      <c r="G36" s="349">
        <f>E36</f>
        <v>0.17</v>
      </c>
      <c r="H36" s="350">
        <f t="shared" ref="H36:H46" si="3">D36*B36/1000</f>
        <v>0.17</v>
      </c>
      <c r="I36" s="351">
        <f t="shared" ref="I36:I46" si="4">G36*F36</f>
        <v>61.327500000000008</v>
      </c>
    </row>
    <row r="37" spans="1:9" s="360" customFormat="1">
      <c r="A37" s="353">
        <f t="shared" ref="A37:A44" si="5">E37*F37</f>
        <v>7.25</v>
      </c>
      <c r="B37" s="346">
        <v>5</v>
      </c>
      <c r="C37" s="354" t="s">
        <v>119</v>
      </c>
      <c r="D37" s="355">
        <v>50</v>
      </c>
      <c r="E37" s="356">
        <f t="shared" ref="E37:E44" si="6">D37*B37/1000</f>
        <v>0.25</v>
      </c>
      <c r="F37" s="353">
        <v>29</v>
      </c>
      <c r="G37" s="357">
        <f>E37</f>
        <v>0.25</v>
      </c>
      <c r="H37" s="358">
        <f t="shared" si="3"/>
        <v>0.25</v>
      </c>
      <c r="I37" s="359">
        <f t="shared" si="4"/>
        <v>7.25</v>
      </c>
    </row>
    <row r="38" spans="1:9" s="368" customFormat="1">
      <c r="A38" s="361">
        <f t="shared" si="5"/>
        <v>3.3218000000000001</v>
      </c>
      <c r="B38" s="346">
        <v>5</v>
      </c>
      <c r="C38" s="362" t="s">
        <v>77</v>
      </c>
      <c r="D38" s="363">
        <v>34</v>
      </c>
      <c r="E38" s="364">
        <f t="shared" si="6"/>
        <v>0.17</v>
      </c>
      <c r="F38" s="361">
        <v>19.54</v>
      </c>
      <c r="G38" s="365">
        <f>E38</f>
        <v>0.17</v>
      </c>
      <c r="H38" s="366">
        <f t="shared" si="3"/>
        <v>0.17</v>
      </c>
      <c r="I38" s="367">
        <f t="shared" si="4"/>
        <v>3.3218000000000001</v>
      </c>
    </row>
    <row r="39" spans="1:9" s="368" customFormat="1">
      <c r="A39" s="361">
        <f t="shared" si="5"/>
        <v>1.9000000000000001</v>
      </c>
      <c r="B39" s="346">
        <v>5</v>
      </c>
      <c r="C39" s="362" t="s">
        <v>27</v>
      </c>
      <c r="D39" s="363">
        <v>10</v>
      </c>
      <c r="E39" s="364">
        <f t="shared" si="6"/>
        <v>0.05</v>
      </c>
      <c r="F39" s="361">
        <v>38</v>
      </c>
      <c r="G39" s="365">
        <f>E39</f>
        <v>0.05</v>
      </c>
      <c r="H39" s="366">
        <f t="shared" si="3"/>
        <v>0.05</v>
      </c>
      <c r="I39" s="367">
        <f t="shared" si="4"/>
        <v>1.9000000000000001</v>
      </c>
    </row>
    <row r="40" spans="1:9" s="344" customFormat="1">
      <c r="A40" s="335">
        <f t="shared" si="5"/>
        <v>2.4369999999999998</v>
      </c>
      <c r="B40" s="346">
        <v>5</v>
      </c>
      <c r="C40" s="338" t="s">
        <v>28</v>
      </c>
      <c r="D40" s="369">
        <v>4</v>
      </c>
      <c r="E40" s="341">
        <f t="shared" si="6"/>
        <v>0.02</v>
      </c>
      <c r="F40" s="335">
        <v>121.85</v>
      </c>
      <c r="G40" s="370">
        <f>E40+E50</f>
        <v>4.4999999999999998E-2</v>
      </c>
      <c r="H40" s="342">
        <f t="shared" si="3"/>
        <v>0.02</v>
      </c>
      <c r="I40" s="343">
        <f t="shared" si="4"/>
        <v>5.48325</v>
      </c>
    </row>
    <row r="41" spans="1:9" s="344" customFormat="1">
      <c r="A41" s="335">
        <f t="shared" si="5"/>
        <v>1.4500000000000002</v>
      </c>
      <c r="B41" s="346">
        <v>5</v>
      </c>
      <c r="C41" s="338" t="s">
        <v>29</v>
      </c>
      <c r="D41" s="369">
        <v>10</v>
      </c>
      <c r="E41" s="341">
        <f t="shared" si="6"/>
        <v>0.05</v>
      </c>
      <c r="F41" s="335">
        <v>29</v>
      </c>
      <c r="G41" s="370">
        <f>E41</f>
        <v>0.05</v>
      </c>
      <c r="H41" s="342">
        <f t="shared" si="3"/>
        <v>0.05</v>
      </c>
      <c r="I41" s="343">
        <f t="shared" si="4"/>
        <v>1.4500000000000002</v>
      </c>
    </row>
    <row r="42" spans="1:9" s="378" customFormat="1">
      <c r="A42" s="371">
        <f t="shared" si="5"/>
        <v>1.1520000000000001</v>
      </c>
      <c r="B42" s="346">
        <v>5</v>
      </c>
      <c r="C42" s="372" t="s">
        <v>30</v>
      </c>
      <c r="D42" s="373">
        <v>2</v>
      </c>
      <c r="E42" s="374">
        <f>D42*B42/1000</f>
        <v>0.01</v>
      </c>
      <c r="F42" s="371">
        <v>115.2</v>
      </c>
      <c r="G42" s="375">
        <f>E42</f>
        <v>0.01</v>
      </c>
      <c r="H42" s="376">
        <f t="shared" si="3"/>
        <v>0.01</v>
      </c>
      <c r="I42" s="377">
        <f t="shared" si="4"/>
        <v>1.1520000000000001</v>
      </c>
    </row>
    <row r="43" spans="1:9" s="385" customFormat="1">
      <c r="A43" s="379">
        <f>E43*F43</f>
        <v>7.9</v>
      </c>
      <c r="B43" s="346">
        <v>5</v>
      </c>
      <c r="C43" s="380" t="s">
        <v>120</v>
      </c>
      <c r="D43" s="381">
        <v>10</v>
      </c>
      <c r="E43" s="382">
        <f>D43*B43/1000</f>
        <v>0.05</v>
      </c>
      <c r="F43" s="379">
        <v>158</v>
      </c>
      <c r="G43" s="389">
        <f>E43</f>
        <v>0.05</v>
      </c>
      <c r="H43" s="383">
        <f>D43*B43/1000</f>
        <v>0.05</v>
      </c>
      <c r="I43" s="384">
        <f>G43*F43</f>
        <v>7.9</v>
      </c>
    </row>
    <row r="44" spans="1:9" s="344" customFormat="1">
      <c r="A44" s="335">
        <f t="shared" si="5"/>
        <v>0.08</v>
      </c>
      <c r="B44" s="346">
        <v>5</v>
      </c>
      <c r="C44" s="338" t="s">
        <v>15</v>
      </c>
      <c r="D44" s="369">
        <v>1</v>
      </c>
      <c r="E44" s="341">
        <f t="shared" si="6"/>
        <v>5.0000000000000001E-3</v>
      </c>
      <c r="F44" s="335">
        <v>16</v>
      </c>
      <c r="G44" s="370"/>
      <c r="H44" s="342">
        <f t="shared" si="3"/>
        <v>5.0000000000000001E-3</v>
      </c>
      <c r="I44" s="343">
        <f t="shared" si="4"/>
        <v>0</v>
      </c>
    </row>
    <row r="45" spans="1:9" s="344" customFormat="1">
      <c r="A45" s="335">
        <f>SUM(A36:A44)</f>
        <v>86.818300000000022</v>
      </c>
      <c r="B45" s="369"/>
      <c r="C45" s="338" t="s">
        <v>16</v>
      </c>
      <c r="D45" s="369"/>
      <c r="E45" s="341"/>
      <c r="F45" s="335"/>
      <c r="G45" s="370"/>
      <c r="H45" s="342">
        <f t="shared" si="3"/>
        <v>0</v>
      </c>
      <c r="I45" s="343">
        <f t="shared" si="4"/>
        <v>0</v>
      </c>
    </row>
    <row r="46" spans="1:9" s="344" customFormat="1" ht="15.75">
      <c r="A46" s="386">
        <f>A45/B44</f>
        <v>17.363660000000003</v>
      </c>
      <c r="B46" s="338"/>
      <c r="C46" s="338" t="s">
        <v>17</v>
      </c>
      <c r="D46" s="369"/>
      <c r="E46" s="341"/>
      <c r="F46" s="386">
        <f>A46</f>
        <v>17.363660000000003</v>
      </c>
      <c r="G46" s="370"/>
      <c r="H46" s="342">
        <f t="shared" si="3"/>
        <v>0</v>
      </c>
      <c r="I46" s="343">
        <f t="shared" si="4"/>
        <v>0</v>
      </c>
    </row>
    <row r="47" spans="1:9" s="344" customFormat="1" ht="15.75">
      <c r="A47" s="386"/>
      <c r="B47" s="338"/>
      <c r="C47" s="387"/>
      <c r="D47" s="388"/>
      <c r="E47" s="341"/>
      <c r="F47" s="386"/>
      <c r="G47" s="341"/>
      <c r="H47" s="342"/>
      <c r="I47" s="343"/>
    </row>
    <row r="48" spans="1:9" s="94" customFormat="1" ht="15.75">
      <c r="A48" s="88"/>
      <c r="B48" s="89" t="s">
        <v>96</v>
      </c>
      <c r="C48" s="1271" t="s">
        <v>97</v>
      </c>
      <c r="D48" s="1272"/>
      <c r="E48" s="90"/>
      <c r="F48" s="91"/>
      <c r="G48" s="90"/>
      <c r="H48" s="92"/>
      <c r="I48" s="93"/>
    </row>
    <row r="49" spans="1:15" s="102" customFormat="1">
      <c r="A49" s="95">
        <f>E49*F49</f>
        <v>274.23375000000004</v>
      </c>
      <c r="B49" s="96">
        <v>5</v>
      </c>
      <c r="C49" s="97" t="s">
        <v>98</v>
      </c>
      <c r="D49" s="96">
        <v>155</v>
      </c>
      <c r="E49" s="98">
        <f>D49*B49/1000</f>
        <v>0.77500000000000002</v>
      </c>
      <c r="F49" s="95">
        <v>353.85</v>
      </c>
      <c r="G49" s="99">
        <f t="shared" ref="G49" si="7">E49</f>
        <v>0.77500000000000002</v>
      </c>
      <c r="H49" s="100">
        <f t="shared" ref="H49:H54" si="8">D49*B49/1000</f>
        <v>0.77500000000000002</v>
      </c>
      <c r="I49" s="101">
        <f t="shared" ref="I49:I54" si="9">G49*F49</f>
        <v>274.23375000000004</v>
      </c>
    </row>
    <row r="50" spans="1:15" s="71" customFormat="1">
      <c r="A50" s="103">
        <f t="shared" ref="A50:A52" si="10">E50*F50</f>
        <v>3.0462500000000001</v>
      </c>
      <c r="B50" s="96">
        <v>5</v>
      </c>
      <c r="C50" s="104" t="s">
        <v>28</v>
      </c>
      <c r="D50" s="60">
        <v>5</v>
      </c>
      <c r="E50" s="105">
        <f t="shared" ref="E50" si="11">D50*B50/1000</f>
        <v>2.5000000000000001E-2</v>
      </c>
      <c r="F50" s="103">
        <v>121.85</v>
      </c>
      <c r="G50" s="106"/>
      <c r="H50" s="107">
        <f>D50*B50/1000</f>
        <v>2.5000000000000001E-2</v>
      </c>
      <c r="I50" s="108">
        <f>G50*F50</f>
        <v>0</v>
      </c>
    </row>
    <row r="51" spans="1:15" s="116" customFormat="1">
      <c r="A51" s="109">
        <f>E51*F51</f>
        <v>29.757999999999999</v>
      </c>
      <c r="B51" s="96">
        <v>5</v>
      </c>
      <c r="C51" s="110" t="s">
        <v>13</v>
      </c>
      <c r="D51" s="111">
        <v>10</v>
      </c>
      <c r="E51" s="112">
        <f>D51*B51/1000</f>
        <v>0.05</v>
      </c>
      <c r="F51" s="109">
        <v>595.16</v>
      </c>
      <c r="G51" s="113"/>
      <c r="H51" s="114">
        <f t="shared" ref="H51" si="12">D51*B51/1000</f>
        <v>0.05</v>
      </c>
      <c r="I51" s="115">
        <f t="shared" ref="I51" si="13">G51*F51</f>
        <v>0</v>
      </c>
    </row>
    <row r="52" spans="1:15" s="71" customFormat="1">
      <c r="A52" s="103">
        <f t="shared" si="10"/>
        <v>0.2</v>
      </c>
      <c r="B52" s="96">
        <v>5</v>
      </c>
      <c r="C52" s="104" t="s">
        <v>31</v>
      </c>
      <c r="D52" s="60">
        <v>2.5</v>
      </c>
      <c r="E52" s="105">
        <f>B52*D52/1000</f>
        <v>1.2500000000000001E-2</v>
      </c>
      <c r="F52" s="103">
        <v>16</v>
      </c>
      <c r="G52" s="106"/>
      <c r="H52" s="107">
        <f t="shared" si="8"/>
        <v>1.2500000000000001E-2</v>
      </c>
      <c r="I52" s="108">
        <f t="shared" si="9"/>
        <v>0</v>
      </c>
    </row>
    <row r="53" spans="1:15" s="71" customFormat="1">
      <c r="A53" s="103">
        <f>SUM(A49:A52)</f>
        <v>307.238</v>
      </c>
      <c r="B53" s="60"/>
      <c r="C53" s="117" t="s">
        <v>16</v>
      </c>
      <c r="D53" s="60"/>
      <c r="E53" s="105"/>
      <c r="F53" s="103"/>
      <c r="G53" s="106"/>
      <c r="H53" s="107">
        <f t="shared" si="8"/>
        <v>0</v>
      </c>
      <c r="I53" s="108">
        <f t="shared" si="9"/>
        <v>0</v>
      </c>
    </row>
    <row r="54" spans="1:15" s="71" customFormat="1" ht="15.75">
      <c r="A54" s="76">
        <f>A53/B52</f>
        <v>61.447600000000001</v>
      </c>
      <c r="B54" s="60"/>
      <c r="C54" s="117" t="s">
        <v>17</v>
      </c>
      <c r="D54" s="60"/>
      <c r="E54" s="105"/>
      <c r="F54" s="76">
        <f>A54</f>
        <v>61.447600000000001</v>
      </c>
      <c r="G54" s="106"/>
      <c r="H54" s="107">
        <f t="shared" si="8"/>
        <v>0</v>
      </c>
      <c r="I54" s="108">
        <f t="shared" si="9"/>
        <v>0</v>
      </c>
    </row>
    <row r="55" spans="1:15" s="71" customFormat="1" ht="15.75">
      <c r="A55" s="76"/>
      <c r="B55" s="60"/>
      <c r="C55" s="118"/>
      <c r="D55" s="64"/>
      <c r="E55" s="105"/>
      <c r="F55" s="76"/>
      <c r="G55" s="106"/>
      <c r="H55" s="107"/>
      <c r="I55" s="108"/>
    </row>
    <row r="56" spans="1:15" s="71" customFormat="1" ht="15.75">
      <c r="A56" s="119"/>
      <c r="B56" s="120">
        <v>200</v>
      </c>
      <c r="C56" s="121" t="s">
        <v>99</v>
      </c>
      <c r="D56" s="61"/>
      <c r="E56" s="62"/>
      <c r="F56" s="122"/>
      <c r="G56" s="105"/>
      <c r="H56" s="107"/>
      <c r="I56" s="108"/>
      <c r="O56" s="71" t="s">
        <v>18</v>
      </c>
    </row>
    <row r="57" spans="1:15" s="71" customFormat="1">
      <c r="A57" s="103">
        <f>E57*F57</f>
        <v>2.375</v>
      </c>
      <c r="B57" s="60">
        <v>5</v>
      </c>
      <c r="C57" s="104" t="s">
        <v>54</v>
      </c>
      <c r="D57" s="60">
        <v>1</v>
      </c>
      <c r="E57" s="105">
        <f>D57*B57/1000</f>
        <v>5.0000000000000001E-3</v>
      </c>
      <c r="F57" s="103">
        <v>475</v>
      </c>
      <c r="G57" s="106"/>
      <c r="H57" s="107">
        <f>D57*B57/1000</f>
        <v>5.0000000000000001E-3</v>
      </c>
      <c r="I57" s="108">
        <f>G57*F57</f>
        <v>0</v>
      </c>
    </row>
    <row r="58" spans="1:15" s="71" customFormat="1">
      <c r="A58" s="103">
        <f>E58*F58</f>
        <v>3.6630000000000003</v>
      </c>
      <c r="B58" s="60">
        <v>5</v>
      </c>
      <c r="C58" s="104" t="s">
        <v>14</v>
      </c>
      <c r="D58" s="60">
        <v>10</v>
      </c>
      <c r="E58" s="105">
        <f>D58*B58/1000</f>
        <v>0.05</v>
      </c>
      <c r="F58" s="103">
        <v>73.260000000000005</v>
      </c>
      <c r="G58" s="106"/>
      <c r="H58" s="107">
        <f>D58*B58/1000</f>
        <v>0.05</v>
      </c>
      <c r="I58" s="108">
        <f>G58*F58</f>
        <v>0</v>
      </c>
    </row>
    <row r="59" spans="1:15" s="71" customFormat="1">
      <c r="A59" s="103">
        <f>SUM(A57:A58)</f>
        <v>6.0380000000000003</v>
      </c>
      <c r="B59" s="61"/>
      <c r="C59" s="61" t="s">
        <v>16</v>
      </c>
      <c r="D59" s="60"/>
      <c r="E59" s="105"/>
      <c r="F59" s="103"/>
      <c r="G59" s="62"/>
      <c r="H59" s="107">
        <f>D59*B59/1000</f>
        <v>0</v>
      </c>
      <c r="I59" s="108">
        <f>G59*F59</f>
        <v>0</v>
      </c>
    </row>
    <row r="60" spans="1:15" s="71" customFormat="1" ht="15.75">
      <c r="A60" s="76">
        <f>A59/B57</f>
        <v>1.2076</v>
      </c>
      <c r="B60" s="67"/>
      <c r="C60" s="61" t="s">
        <v>17</v>
      </c>
      <c r="D60" s="60"/>
      <c r="E60" s="105"/>
      <c r="F60" s="76">
        <f>A60</f>
        <v>1.2076</v>
      </c>
      <c r="G60" s="62"/>
      <c r="H60" s="107">
        <f>D60*B60/1000</f>
        <v>0</v>
      </c>
      <c r="I60" s="108">
        <f>G60*F60</f>
        <v>0</v>
      </c>
    </row>
    <row r="61" spans="1:15" s="71" customFormat="1" ht="15.75">
      <c r="A61" s="76"/>
      <c r="B61" s="67"/>
      <c r="C61" s="61"/>
      <c r="D61" s="60"/>
      <c r="E61" s="105"/>
      <c r="F61" s="76"/>
      <c r="G61" s="62"/>
      <c r="H61" s="107"/>
      <c r="I61" s="108"/>
    </row>
    <row r="62" spans="1:15" s="71" customFormat="1" ht="15.75">
      <c r="A62" s="119"/>
      <c r="B62" s="120">
        <v>33</v>
      </c>
      <c r="C62" s="121" t="s">
        <v>19</v>
      </c>
      <c r="D62" s="61"/>
      <c r="E62" s="62"/>
      <c r="F62" s="122"/>
      <c r="G62" s="62"/>
      <c r="H62" s="107"/>
      <c r="I62" s="108"/>
    </row>
    <row r="63" spans="1:15" s="71" customFormat="1">
      <c r="A63" s="103">
        <f>E63*F63</f>
        <v>11.899000000000001</v>
      </c>
      <c r="B63" s="60">
        <v>5</v>
      </c>
      <c r="C63" s="104" t="s">
        <v>20</v>
      </c>
      <c r="D63" s="60">
        <v>32.6</v>
      </c>
      <c r="E63" s="105">
        <f>D63*B63/1000</f>
        <v>0.16300000000000001</v>
      </c>
      <c r="F63" s="103">
        <v>73</v>
      </c>
      <c r="G63" s="106"/>
      <c r="H63" s="107">
        <f>D63*B63/1000</f>
        <v>0.16300000000000001</v>
      </c>
      <c r="I63" s="108">
        <f>G63*F63</f>
        <v>0</v>
      </c>
    </row>
    <row r="64" spans="1:15" s="71" customFormat="1">
      <c r="A64" s="103">
        <f>SUM(A63)</f>
        <v>11.899000000000001</v>
      </c>
      <c r="B64" s="61"/>
      <c r="C64" s="61" t="s">
        <v>16</v>
      </c>
      <c r="D64" s="60"/>
      <c r="E64" s="105"/>
      <c r="F64" s="103"/>
      <c r="G64" s="62"/>
      <c r="H64" s="107">
        <f>D64*B64/1000</f>
        <v>0</v>
      </c>
      <c r="I64" s="108">
        <f>G64*F64</f>
        <v>0</v>
      </c>
    </row>
    <row r="65" spans="1:9" s="71" customFormat="1" ht="15.75">
      <c r="A65" s="76">
        <f>A64/B63</f>
        <v>2.3798000000000004</v>
      </c>
      <c r="B65" s="67"/>
      <c r="C65" s="61" t="s">
        <v>17</v>
      </c>
      <c r="D65" s="60"/>
      <c r="E65" s="105"/>
      <c r="F65" s="76">
        <f>A65</f>
        <v>2.3798000000000004</v>
      </c>
      <c r="G65" s="62"/>
      <c r="H65" s="107">
        <f>D65*B65/1000</f>
        <v>0</v>
      </c>
      <c r="I65" s="108">
        <f>G65*F65</f>
        <v>0</v>
      </c>
    </row>
    <row r="66" spans="1:9" s="71" customFormat="1" ht="15.75">
      <c r="A66" s="76"/>
      <c r="B66" s="67"/>
      <c r="C66" s="61"/>
      <c r="D66" s="60"/>
      <c r="E66" s="105"/>
      <c r="F66" s="76"/>
      <c r="G66" s="62"/>
      <c r="H66" s="107"/>
      <c r="I66" s="108"/>
    </row>
    <row r="67" spans="1:9" s="71" customFormat="1" ht="15.75">
      <c r="A67" s="119"/>
      <c r="B67" s="120">
        <v>43</v>
      </c>
      <c r="C67" s="121" t="s">
        <v>32</v>
      </c>
      <c r="D67" s="61"/>
      <c r="E67" s="62"/>
      <c r="F67" s="122"/>
      <c r="G67" s="62"/>
      <c r="H67" s="107"/>
      <c r="I67" s="108"/>
    </row>
    <row r="68" spans="1:9" s="71" customFormat="1">
      <c r="A68" s="103">
        <f>E68*F68</f>
        <v>15.193999999999999</v>
      </c>
      <c r="B68" s="60">
        <v>5</v>
      </c>
      <c r="C68" s="104" t="s">
        <v>100</v>
      </c>
      <c r="D68" s="60">
        <v>42.8</v>
      </c>
      <c r="E68" s="105">
        <f>D68*B68/1000</f>
        <v>0.214</v>
      </c>
      <c r="F68" s="103">
        <v>71</v>
      </c>
      <c r="G68" s="106">
        <f>E68</f>
        <v>0.214</v>
      </c>
      <c r="H68" s="107">
        <f>D68*B68/1000</f>
        <v>0.214</v>
      </c>
      <c r="I68" s="108">
        <f>G68*F68</f>
        <v>15.193999999999999</v>
      </c>
    </row>
    <row r="69" spans="1:9" s="71" customFormat="1">
      <c r="A69" s="103">
        <f>SUM(A68)</f>
        <v>15.193999999999999</v>
      </c>
      <c r="B69" s="61"/>
      <c r="C69" s="61" t="s">
        <v>16</v>
      </c>
      <c r="D69" s="60"/>
      <c r="E69" s="105"/>
      <c r="F69" s="103"/>
      <c r="G69" s="62"/>
      <c r="H69" s="107">
        <f>D69*B69/1000</f>
        <v>0</v>
      </c>
      <c r="I69" s="108">
        <f>G69*F69</f>
        <v>0</v>
      </c>
    </row>
    <row r="70" spans="1:9" s="71" customFormat="1" ht="15.75">
      <c r="A70" s="76">
        <f>A69/B68</f>
        <v>3.0387999999999997</v>
      </c>
      <c r="B70" s="67"/>
      <c r="C70" s="61" t="s">
        <v>17</v>
      </c>
      <c r="D70" s="60"/>
      <c r="E70" s="105"/>
      <c r="F70" s="76">
        <f>A70</f>
        <v>3.0387999999999997</v>
      </c>
      <c r="G70" s="62"/>
      <c r="H70" s="107">
        <f>D70*B70/1000</f>
        <v>0</v>
      </c>
      <c r="I70" s="108">
        <f>G70*F70</f>
        <v>0</v>
      </c>
    </row>
    <row r="71" spans="1:9" s="71" customFormat="1" ht="15.75">
      <c r="A71" s="76"/>
      <c r="B71" s="67"/>
      <c r="C71" s="61"/>
      <c r="D71" s="60"/>
      <c r="E71" s="105"/>
      <c r="F71" s="76"/>
      <c r="G71" s="62"/>
      <c r="H71" s="107"/>
      <c r="I71" s="108"/>
    </row>
    <row r="72" spans="1:9" s="71" customFormat="1" ht="15.75">
      <c r="A72" s="76">
        <f>A69+A64+A59+A53+A45+A32+A27+A21</f>
        <v>509.70080000000007</v>
      </c>
      <c r="B72" s="61"/>
      <c r="C72" s="67" t="s">
        <v>21</v>
      </c>
      <c r="D72" s="61"/>
      <c r="E72" s="62"/>
      <c r="F72" s="76">
        <f>F73*B68</f>
        <v>509.70080000000007</v>
      </c>
      <c r="G72" s="62"/>
      <c r="H72" s="59"/>
      <c r="I72" s="108">
        <f>SUM(I14:I71)</f>
        <v>509.70080000000007</v>
      </c>
    </row>
    <row r="73" spans="1:9" s="71" customFormat="1" ht="15.75">
      <c r="A73" s="76">
        <f>A72/B68</f>
        <v>101.94016000000002</v>
      </c>
      <c r="B73" s="61"/>
      <c r="C73" s="67" t="s">
        <v>17</v>
      </c>
      <c r="D73" s="61"/>
      <c r="E73" s="62"/>
      <c r="F73" s="76">
        <f>A73</f>
        <v>101.94016000000002</v>
      </c>
      <c r="G73" s="62"/>
      <c r="H73" s="107"/>
      <c r="I73" s="108"/>
    </row>
    <row r="74" spans="1:9" s="71" customFormat="1" ht="15.75">
      <c r="C74" s="1273" t="s">
        <v>101</v>
      </c>
      <c r="D74" s="1273"/>
      <c r="E74" s="1273"/>
      <c r="F74" s="1273"/>
      <c r="G74" s="1273"/>
      <c r="H74" s="123"/>
      <c r="I74" s="54"/>
    </row>
    <row r="75" spans="1:9" s="71" customFormat="1" ht="15.75">
      <c r="C75" s="1273" t="s">
        <v>22</v>
      </c>
      <c r="D75" s="1273"/>
      <c r="E75" s="1273"/>
      <c r="F75" s="1273"/>
      <c r="G75" s="1273"/>
      <c r="H75" s="123"/>
      <c r="I75" s="54"/>
    </row>
    <row r="76" spans="1:9" s="71" customFormat="1" ht="15.75">
      <c r="B76" s="124"/>
      <c r="C76" s="124" t="s">
        <v>23</v>
      </c>
      <c r="D76" s="124"/>
      <c r="E76" s="124"/>
      <c r="F76" s="124"/>
      <c r="G76" s="124"/>
      <c r="H76" s="54"/>
      <c r="I76" s="5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48:D48"/>
    <mergeCell ref="C74:G74"/>
    <mergeCell ref="C75:G75"/>
  </mergeCells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zoomScale="60" workbookViewId="0">
      <selection activeCell="E26" sqref="E26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36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65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50" t="s">
        <v>53</v>
      </c>
      <c r="D14" s="11"/>
      <c r="E14" s="32"/>
      <c r="F14" s="36"/>
      <c r="G14" s="32"/>
      <c r="H14" s="33"/>
      <c r="I14" s="34">
        <f t="shared" ref="I14:I46" si="0">G14*F14</f>
        <v>0</v>
      </c>
    </row>
    <row r="15" spans="1:9" s="18" customFormat="1" ht="15.75">
      <c r="A15" s="28"/>
      <c r="B15" s="29" t="s">
        <v>52</v>
      </c>
      <c r="C15" s="1252" t="s">
        <v>41</v>
      </c>
      <c r="D15" s="1253"/>
      <c r="E15" s="32"/>
      <c r="F15" s="7"/>
      <c r="G15" s="32"/>
      <c r="H15" s="33"/>
      <c r="I15" s="34">
        <f t="shared" si="0"/>
        <v>0</v>
      </c>
    </row>
    <row r="16" spans="1:9" s="18" customFormat="1">
      <c r="A16" s="28">
        <f t="shared" ref="A16:A21" si="1">E16*F16</f>
        <v>484.84800000000001</v>
      </c>
      <c r="B16" s="7">
        <v>16</v>
      </c>
      <c r="C16" s="8" t="s">
        <v>26</v>
      </c>
      <c r="D16" s="7">
        <v>84</v>
      </c>
      <c r="E16" s="32">
        <f>B16*D16/1000</f>
        <v>1.3440000000000001</v>
      </c>
      <c r="F16" s="28">
        <v>360.75</v>
      </c>
      <c r="G16" s="32">
        <f>E16</f>
        <v>1.3440000000000001</v>
      </c>
      <c r="H16" s="33">
        <f t="shared" ref="H16:H23" si="2">D16*B16/1000</f>
        <v>1.3440000000000001</v>
      </c>
      <c r="I16" s="34">
        <f t="shared" si="0"/>
        <v>484.84800000000001</v>
      </c>
    </row>
    <row r="17" spans="1:15" s="18" customFormat="1">
      <c r="A17" s="28">
        <f t="shared" si="1"/>
        <v>7.2960000000000003</v>
      </c>
      <c r="B17" s="7">
        <v>16</v>
      </c>
      <c r="C17" s="8" t="s">
        <v>27</v>
      </c>
      <c r="D17" s="7">
        <v>12</v>
      </c>
      <c r="E17" s="32">
        <f>D17*B17/1000</f>
        <v>0.192</v>
      </c>
      <c r="F17" s="28">
        <v>38</v>
      </c>
      <c r="G17" s="32">
        <f>E17</f>
        <v>0.192</v>
      </c>
      <c r="H17" s="33">
        <f t="shared" si="2"/>
        <v>0.192</v>
      </c>
      <c r="I17" s="34">
        <f t="shared" si="0"/>
        <v>7.2960000000000003</v>
      </c>
    </row>
    <row r="18" spans="1:15" s="18" customFormat="1">
      <c r="A18" s="28">
        <f t="shared" si="1"/>
        <v>9.7479999999999993</v>
      </c>
      <c r="B18" s="7">
        <v>16</v>
      </c>
      <c r="C18" s="40" t="s">
        <v>28</v>
      </c>
      <c r="D18" s="7">
        <v>5</v>
      </c>
      <c r="E18" s="32">
        <f>D18*B18/1000</f>
        <v>0.08</v>
      </c>
      <c r="F18" s="28">
        <v>121.85</v>
      </c>
      <c r="G18" s="32">
        <f>E18</f>
        <v>0.08</v>
      </c>
      <c r="H18" s="33">
        <f t="shared" si="2"/>
        <v>0.08</v>
      </c>
      <c r="I18" s="34">
        <f t="shared" si="0"/>
        <v>9.7479999999999993</v>
      </c>
    </row>
    <row r="19" spans="1:15" s="18" customFormat="1">
      <c r="A19" s="28">
        <f t="shared" si="1"/>
        <v>0.78464</v>
      </c>
      <c r="B19" s="7">
        <v>16</v>
      </c>
      <c r="C19" s="40" t="s">
        <v>40</v>
      </c>
      <c r="D19" s="7">
        <v>2</v>
      </c>
      <c r="E19" s="32">
        <f>D19*B19/1000</f>
        <v>3.2000000000000001E-2</v>
      </c>
      <c r="F19" s="28">
        <v>24.52</v>
      </c>
      <c r="G19" s="32">
        <f>E19</f>
        <v>3.2000000000000001E-2</v>
      </c>
      <c r="H19" s="33">
        <f t="shared" si="2"/>
        <v>3.2000000000000001E-2</v>
      </c>
      <c r="I19" s="34">
        <f t="shared" si="0"/>
        <v>0.78464</v>
      </c>
    </row>
    <row r="20" spans="1:15" s="18" customFormat="1">
      <c r="A20" s="28">
        <f t="shared" si="1"/>
        <v>0.25600000000000001</v>
      </c>
      <c r="B20" s="7">
        <v>16</v>
      </c>
      <c r="C20" s="40" t="s">
        <v>31</v>
      </c>
      <c r="D20" s="7">
        <v>1</v>
      </c>
      <c r="E20" s="32">
        <f>B20*D20/1000</f>
        <v>1.6E-2</v>
      </c>
      <c r="F20" s="28">
        <v>16</v>
      </c>
      <c r="G20" s="32">
        <f>E20+E28</f>
        <v>3.2000000000000001E-2</v>
      </c>
      <c r="H20" s="33">
        <f t="shared" si="2"/>
        <v>1.6E-2</v>
      </c>
      <c r="I20" s="34">
        <f t="shared" si="0"/>
        <v>0.51200000000000001</v>
      </c>
    </row>
    <row r="21" spans="1:15" s="18" customFormat="1">
      <c r="A21" s="28">
        <f t="shared" si="1"/>
        <v>14.745600000000001</v>
      </c>
      <c r="B21" s="7">
        <v>16</v>
      </c>
      <c r="C21" s="40" t="s">
        <v>30</v>
      </c>
      <c r="D21" s="7">
        <v>8</v>
      </c>
      <c r="E21" s="32">
        <f>D21*B21/1000</f>
        <v>0.128</v>
      </c>
      <c r="F21" s="28">
        <v>115.2</v>
      </c>
      <c r="G21" s="32">
        <f>E21</f>
        <v>0.128</v>
      </c>
      <c r="H21" s="33">
        <f t="shared" si="2"/>
        <v>0.128</v>
      </c>
      <c r="I21" s="34">
        <f t="shared" si="0"/>
        <v>14.745600000000001</v>
      </c>
    </row>
    <row r="22" spans="1:15" s="18" customFormat="1">
      <c r="A22" s="28">
        <f>SUM(A16:A21)</f>
        <v>517.67823999999996</v>
      </c>
      <c r="B22" s="7"/>
      <c r="C22" s="45" t="s">
        <v>16</v>
      </c>
      <c r="D22" s="7"/>
      <c r="E22" s="32"/>
      <c r="F22" s="28"/>
      <c r="G22" s="35"/>
      <c r="H22" s="33">
        <f t="shared" si="2"/>
        <v>0</v>
      </c>
      <c r="I22" s="34">
        <f t="shared" si="0"/>
        <v>0</v>
      </c>
    </row>
    <row r="23" spans="1:15" s="18" customFormat="1" ht="15.75">
      <c r="A23" s="36">
        <f>A22/B21</f>
        <v>32.354889999999997</v>
      </c>
      <c r="B23" s="7"/>
      <c r="C23" s="45" t="s">
        <v>17</v>
      </c>
      <c r="D23" s="7"/>
      <c r="E23" s="32"/>
      <c r="F23" s="36">
        <f>A23</f>
        <v>32.354889999999997</v>
      </c>
      <c r="G23" s="35"/>
      <c r="H23" s="33">
        <f t="shared" si="2"/>
        <v>0</v>
      </c>
      <c r="I23" s="34">
        <f t="shared" si="0"/>
        <v>0</v>
      </c>
    </row>
    <row r="24" spans="1:15" s="18" customFormat="1" ht="15.75">
      <c r="A24" s="36"/>
      <c r="B24" s="7"/>
      <c r="C24" s="46"/>
      <c r="D24" s="11"/>
      <c r="E24" s="32"/>
      <c r="F24" s="36"/>
      <c r="G24" s="35"/>
      <c r="H24" s="33"/>
      <c r="I24" s="34"/>
    </row>
    <row r="25" spans="1:15" s="18" customFormat="1" ht="15.75">
      <c r="A25" s="28"/>
      <c r="B25" s="29">
        <v>150</v>
      </c>
      <c r="C25" s="1252" t="s">
        <v>44</v>
      </c>
      <c r="D25" s="1253"/>
      <c r="E25" s="32"/>
      <c r="F25" s="7"/>
      <c r="G25" s="32"/>
      <c r="H25" s="33"/>
      <c r="I25" s="34">
        <f t="shared" si="0"/>
        <v>0</v>
      </c>
    </row>
    <row r="26" spans="1:15" s="18" customFormat="1">
      <c r="A26" s="28">
        <f t="shared" ref="A26:A28" si="3">E26*F26</f>
        <v>55.27008</v>
      </c>
      <c r="B26" s="7">
        <v>16</v>
      </c>
      <c r="C26" s="8" t="s">
        <v>34</v>
      </c>
      <c r="D26" s="7">
        <v>54</v>
      </c>
      <c r="E26" s="32">
        <f>B26*D26/1000</f>
        <v>0.86399999999999999</v>
      </c>
      <c r="F26" s="28">
        <v>63.97</v>
      </c>
      <c r="G26" s="32">
        <f>E26</f>
        <v>0.86399999999999999</v>
      </c>
      <c r="H26" s="33">
        <f t="shared" ref="H26:H30" si="4">D26*B26/1000</f>
        <v>0.86399999999999999</v>
      </c>
      <c r="I26" s="34">
        <f t="shared" si="0"/>
        <v>55.27008</v>
      </c>
    </row>
    <row r="27" spans="1:15" s="18" customFormat="1">
      <c r="A27" s="28">
        <f t="shared" si="3"/>
        <v>66.657920000000004</v>
      </c>
      <c r="B27" s="7">
        <v>16</v>
      </c>
      <c r="C27" s="8" t="s">
        <v>50</v>
      </c>
      <c r="D27" s="7">
        <v>7</v>
      </c>
      <c r="E27" s="32">
        <f>D27*B27/1000</f>
        <v>0.112</v>
      </c>
      <c r="F27" s="28">
        <v>595.16</v>
      </c>
      <c r="G27" s="32">
        <f>E27</f>
        <v>0.112</v>
      </c>
      <c r="H27" s="33">
        <f t="shared" si="4"/>
        <v>0.112</v>
      </c>
      <c r="I27" s="34">
        <f t="shared" si="0"/>
        <v>66.657920000000004</v>
      </c>
    </row>
    <row r="28" spans="1:15" s="18" customFormat="1">
      <c r="A28" s="28">
        <f t="shared" si="3"/>
        <v>0.25600000000000001</v>
      </c>
      <c r="B28" s="7">
        <v>16</v>
      </c>
      <c r="C28" s="40" t="s">
        <v>31</v>
      </c>
      <c r="D28" s="7">
        <v>1</v>
      </c>
      <c r="E28" s="32">
        <f>B28*D28/1000</f>
        <v>1.6E-2</v>
      </c>
      <c r="F28" s="28">
        <v>16</v>
      </c>
      <c r="G28" s="32"/>
      <c r="H28" s="33">
        <f t="shared" si="4"/>
        <v>1.6E-2</v>
      </c>
      <c r="I28" s="34">
        <f t="shared" si="0"/>
        <v>0</v>
      </c>
    </row>
    <row r="29" spans="1:15" s="18" customFormat="1">
      <c r="A29" s="28">
        <f>SUM(A26:A28)</f>
        <v>122.184</v>
      </c>
      <c r="B29" s="7"/>
      <c r="C29" s="45" t="s">
        <v>16</v>
      </c>
      <c r="D29" s="7"/>
      <c r="E29" s="32"/>
      <c r="F29" s="28"/>
      <c r="G29" s="35"/>
      <c r="H29" s="33">
        <f t="shared" si="4"/>
        <v>0</v>
      </c>
      <c r="I29" s="34">
        <f t="shared" si="0"/>
        <v>0</v>
      </c>
    </row>
    <row r="30" spans="1:15" s="18" customFormat="1" ht="15.75">
      <c r="A30" s="36">
        <f>A29/B28</f>
        <v>7.6364999999999998</v>
      </c>
      <c r="B30" s="7"/>
      <c r="C30" s="45" t="s">
        <v>17</v>
      </c>
      <c r="D30" s="7"/>
      <c r="E30" s="32"/>
      <c r="F30" s="36">
        <f>A30</f>
        <v>7.6364999999999998</v>
      </c>
      <c r="G30" s="35"/>
      <c r="H30" s="33">
        <f t="shared" si="4"/>
        <v>0</v>
      </c>
      <c r="I30" s="34">
        <f t="shared" si="0"/>
        <v>0</v>
      </c>
    </row>
    <row r="31" spans="1:15" s="18" customFormat="1" ht="15.75">
      <c r="A31" s="36"/>
      <c r="B31" s="7"/>
      <c r="C31" s="46"/>
      <c r="D31" s="11"/>
      <c r="E31" s="32"/>
      <c r="F31" s="36"/>
      <c r="G31" s="35"/>
      <c r="H31" s="33"/>
      <c r="I31" s="34">
        <f t="shared" si="0"/>
        <v>0</v>
      </c>
    </row>
    <row r="32" spans="1:15" s="18" customFormat="1" ht="15.75">
      <c r="A32" s="38"/>
      <c r="B32" s="29">
        <v>200</v>
      </c>
      <c r="C32" s="39" t="s">
        <v>47</v>
      </c>
      <c r="D32" s="8"/>
      <c r="E32" s="9"/>
      <c r="F32" s="31"/>
      <c r="G32" s="32"/>
      <c r="H32" s="33"/>
      <c r="I32" s="34">
        <f t="shared" si="0"/>
        <v>0</v>
      </c>
      <c r="O32" s="18" t="s">
        <v>18</v>
      </c>
    </row>
    <row r="33" spans="1:9" s="18" customFormat="1">
      <c r="A33" s="28">
        <f>E33*F33</f>
        <v>132.47999999999999</v>
      </c>
      <c r="B33" s="7">
        <v>16</v>
      </c>
      <c r="C33" s="40" t="s">
        <v>46</v>
      </c>
      <c r="D33" s="7">
        <v>20</v>
      </c>
      <c r="E33" s="32">
        <f>D33*B33/1000</f>
        <v>0.32</v>
      </c>
      <c r="F33" s="28">
        <v>414</v>
      </c>
      <c r="G33" s="35">
        <f>E33</f>
        <v>0.32</v>
      </c>
      <c r="H33" s="33">
        <f>D33*B33/1000</f>
        <v>0.32</v>
      </c>
      <c r="I33" s="34">
        <f>G33*F33</f>
        <v>132.47999999999999</v>
      </c>
    </row>
    <row r="34" spans="1:9" s="18" customFormat="1">
      <c r="A34" s="28">
        <f>SUM(A33:A33)</f>
        <v>132.47999999999999</v>
      </c>
      <c r="B34" s="8"/>
      <c r="C34" s="8" t="s">
        <v>16</v>
      </c>
      <c r="D34" s="7"/>
      <c r="E34" s="32"/>
      <c r="F34" s="28"/>
      <c r="G34" s="9"/>
      <c r="H34" s="33">
        <f>D34*B34/1000</f>
        <v>0</v>
      </c>
      <c r="I34" s="34">
        <f t="shared" si="0"/>
        <v>0</v>
      </c>
    </row>
    <row r="35" spans="1:9" s="18" customFormat="1" ht="15.75">
      <c r="A35" s="36">
        <f>A34/B33</f>
        <v>8.2799999999999994</v>
      </c>
      <c r="B35" s="30"/>
      <c r="C35" s="8" t="s">
        <v>17</v>
      </c>
      <c r="D35" s="7"/>
      <c r="E35" s="32"/>
      <c r="F35" s="36">
        <f>A35</f>
        <v>8.2799999999999994</v>
      </c>
      <c r="G35" s="9"/>
      <c r="H35" s="33">
        <f>D35*B35/1000</f>
        <v>0</v>
      </c>
      <c r="I35" s="34">
        <f t="shared" si="0"/>
        <v>0</v>
      </c>
    </row>
    <row r="36" spans="1:9" s="18" customFormat="1" ht="15.75">
      <c r="A36" s="36"/>
      <c r="B36" s="30"/>
      <c r="C36" s="8"/>
      <c r="D36" s="7"/>
      <c r="E36" s="32"/>
      <c r="F36" s="36"/>
      <c r="G36" s="9"/>
      <c r="H36" s="33"/>
      <c r="I36" s="34">
        <f t="shared" si="0"/>
        <v>0</v>
      </c>
    </row>
    <row r="37" spans="1:9" s="18" customFormat="1" ht="15.75">
      <c r="A37" s="38"/>
      <c r="B37" s="29">
        <v>20</v>
      </c>
      <c r="C37" s="39" t="s">
        <v>19</v>
      </c>
      <c r="D37" s="8"/>
      <c r="E37" s="9"/>
      <c r="F37" s="31"/>
      <c r="G37" s="9"/>
      <c r="H37" s="33"/>
      <c r="I37" s="34">
        <f>G37*F37</f>
        <v>0</v>
      </c>
    </row>
    <row r="38" spans="1:9" s="18" customFormat="1">
      <c r="A38" s="28">
        <f>E38*F38</f>
        <v>23.36</v>
      </c>
      <c r="B38" s="7">
        <v>16</v>
      </c>
      <c r="C38" s="40" t="s">
        <v>38</v>
      </c>
      <c r="D38" s="7">
        <v>20</v>
      </c>
      <c r="E38" s="32">
        <f>D38*B38/1000</f>
        <v>0.32</v>
      </c>
      <c r="F38" s="28">
        <v>73</v>
      </c>
      <c r="G38" s="35">
        <f>E38</f>
        <v>0.32</v>
      </c>
      <c r="H38" s="33">
        <f>D38*B38/1000</f>
        <v>0.32</v>
      </c>
      <c r="I38" s="34">
        <f>G38*F38</f>
        <v>23.36</v>
      </c>
    </row>
    <row r="39" spans="1:9" s="18" customFormat="1">
      <c r="A39" s="28">
        <f>SUM(A38)</f>
        <v>23.36</v>
      </c>
      <c r="B39" s="8"/>
      <c r="C39" s="8" t="s">
        <v>16</v>
      </c>
      <c r="D39" s="7"/>
      <c r="E39" s="32"/>
      <c r="F39" s="28"/>
      <c r="G39" s="9"/>
      <c r="H39" s="33">
        <f>D39*B39/1000</f>
        <v>0</v>
      </c>
      <c r="I39" s="34">
        <f>G39*F39</f>
        <v>0</v>
      </c>
    </row>
    <row r="40" spans="1:9" s="18" customFormat="1" ht="15.75">
      <c r="A40" s="36">
        <f>A39/B38</f>
        <v>1.46</v>
      </c>
      <c r="B40" s="30"/>
      <c r="C40" s="8" t="s">
        <v>17</v>
      </c>
      <c r="D40" s="7"/>
      <c r="E40" s="32"/>
      <c r="F40" s="36">
        <f>A40</f>
        <v>1.46</v>
      </c>
      <c r="G40" s="9"/>
      <c r="H40" s="33">
        <f>D40*B40/1000</f>
        <v>0</v>
      </c>
      <c r="I40" s="34">
        <f>G40*F40</f>
        <v>0</v>
      </c>
    </row>
    <row r="41" spans="1:9" s="18" customFormat="1" ht="15.75">
      <c r="A41" s="36"/>
      <c r="B41" s="30"/>
      <c r="C41" s="8"/>
      <c r="D41" s="7"/>
      <c r="E41" s="32"/>
      <c r="F41" s="36"/>
      <c r="G41" s="9"/>
      <c r="H41" s="33"/>
      <c r="I41" s="34"/>
    </row>
    <row r="42" spans="1:9" s="18" customFormat="1" ht="15.75">
      <c r="A42" s="38"/>
      <c r="B42" s="29">
        <v>25</v>
      </c>
      <c r="C42" s="39" t="s">
        <v>32</v>
      </c>
      <c r="D42" s="8"/>
      <c r="E42" s="9"/>
      <c r="F42" s="31"/>
      <c r="G42" s="9"/>
      <c r="H42" s="33"/>
      <c r="I42" s="34">
        <f t="shared" si="0"/>
        <v>0</v>
      </c>
    </row>
    <row r="43" spans="1:9" s="18" customFormat="1">
      <c r="A43" s="28">
        <f>E43*F43</f>
        <v>28.400000000000002</v>
      </c>
      <c r="B43" s="7">
        <v>16</v>
      </c>
      <c r="C43" s="40" t="s">
        <v>37</v>
      </c>
      <c r="D43" s="7">
        <v>25</v>
      </c>
      <c r="E43" s="32">
        <f>D43*B43/1000</f>
        <v>0.4</v>
      </c>
      <c r="F43" s="28">
        <v>71</v>
      </c>
      <c r="G43" s="35">
        <f>E43</f>
        <v>0.4</v>
      </c>
      <c r="H43" s="33">
        <f>D43*B43/1000</f>
        <v>0.4</v>
      </c>
      <c r="I43" s="34">
        <f t="shared" si="0"/>
        <v>28.400000000000002</v>
      </c>
    </row>
    <row r="44" spans="1:9" s="18" customFormat="1">
      <c r="A44" s="28">
        <f>SUM(A43)</f>
        <v>28.400000000000002</v>
      </c>
      <c r="B44" s="8"/>
      <c r="C44" s="8" t="s">
        <v>16</v>
      </c>
      <c r="D44" s="7"/>
      <c r="E44" s="32"/>
      <c r="F44" s="28"/>
      <c r="G44" s="9"/>
      <c r="H44" s="33">
        <f>D44*B44/1000</f>
        <v>0</v>
      </c>
      <c r="I44" s="34">
        <f t="shared" si="0"/>
        <v>0</v>
      </c>
    </row>
    <row r="45" spans="1:9" s="18" customFormat="1" ht="15.75">
      <c r="A45" s="36">
        <f>A44/B43</f>
        <v>1.7750000000000001</v>
      </c>
      <c r="B45" s="30"/>
      <c r="C45" s="8" t="s">
        <v>17</v>
      </c>
      <c r="D45" s="7"/>
      <c r="E45" s="32"/>
      <c r="F45" s="36">
        <f>A45</f>
        <v>1.7750000000000001</v>
      </c>
      <c r="G45" s="9"/>
      <c r="H45" s="33">
        <f>D45*B45/1000</f>
        <v>0</v>
      </c>
      <c r="I45" s="34">
        <f t="shared" si="0"/>
        <v>0</v>
      </c>
    </row>
    <row r="46" spans="1:9" s="18" customFormat="1" ht="15.75">
      <c r="A46" s="36"/>
      <c r="B46" s="30"/>
      <c r="C46" s="8"/>
      <c r="D46" s="7"/>
      <c r="E46" s="32"/>
      <c r="F46" s="36"/>
      <c r="G46" s="9"/>
      <c r="H46" s="33"/>
      <c r="I46" s="34">
        <f t="shared" si="0"/>
        <v>0</v>
      </c>
    </row>
    <row r="47" spans="1:9" s="18" customFormat="1" ht="15.75">
      <c r="A47" s="36">
        <f>A44+A39+A34+A29+A22</f>
        <v>824.10223999999994</v>
      </c>
      <c r="B47" s="8"/>
      <c r="C47" s="30" t="s">
        <v>21</v>
      </c>
      <c r="D47" s="8"/>
      <c r="E47" s="9"/>
      <c r="F47" s="36">
        <f>F48*B43</f>
        <v>824.10223999999994</v>
      </c>
      <c r="G47" s="9"/>
      <c r="H47" s="41"/>
      <c r="I47" s="34">
        <f>SUM(I14:I46)</f>
        <v>824.10224000000005</v>
      </c>
    </row>
    <row r="48" spans="1:9" s="18" customFormat="1" ht="15.75">
      <c r="A48" s="36">
        <f>A47/B43</f>
        <v>51.506389999999996</v>
      </c>
      <c r="B48" s="8"/>
      <c r="C48" s="30" t="s">
        <v>17</v>
      </c>
      <c r="D48" s="8"/>
      <c r="E48" s="9"/>
      <c r="F48" s="36">
        <f>A48</f>
        <v>51.506389999999996</v>
      </c>
      <c r="G48" s="9"/>
      <c r="H48" s="33"/>
      <c r="I48" s="34"/>
    </row>
    <row r="49" spans="2:9" s="18" customFormat="1" ht="15.75">
      <c r="C49" s="1254" t="s">
        <v>33</v>
      </c>
      <c r="D49" s="1254"/>
      <c r="E49" s="1254"/>
      <c r="F49" s="1254"/>
      <c r="G49" s="1254"/>
      <c r="H49" s="42"/>
      <c r="I49" s="43"/>
    </row>
    <row r="50" spans="2:9" s="18" customFormat="1" ht="15.75">
      <c r="C50" s="1254" t="s">
        <v>22</v>
      </c>
      <c r="D50" s="1254"/>
      <c r="E50" s="1254"/>
      <c r="F50" s="1254"/>
      <c r="G50" s="1254"/>
      <c r="H50" s="42"/>
      <c r="I50" s="43"/>
    </row>
    <row r="51" spans="2:9" s="18" customFormat="1" ht="15.75">
      <c r="B51" s="44"/>
      <c r="C51" s="44" t="s">
        <v>23</v>
      </c>
      <c r="D51" s="44"/>
      <c r="E51" s="44"/>
      <c r="F51" s="44"/>
      <c r="G51" s="44"/>
      <c r="H51" s="43"/>
      <c r="I51" s="43"/>
    </row>
  </sheetData>
  <mergeCells count="13">
    <mergeCell ref="C50:G50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49:G49"/>
  </mergeCells>
  <pageMargins left="0.7" right="0.7" top="0.75" bottom="0.75" header="0.3" footer="0.3"/>
  <pageSetup paperSize="9" scale="6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67"/>
  <sheetViews>
    <sheetView view="pageBreakPreview" topLeftCell="A12" zoomScale="60" workbookViewId="0">
      <selection activeCell="B59" sqref="B59"/>
    </sheetView>
  </sheetViews>
  <sheetFormatPr defaultRowHeight="15"/>
  <cols>
    <col min="1" max="1" width="16.42578125" style="125" customWidth="1"/>
    <col min="2" max="2" width="11.140625" style="125" customWidth="1"/>
    <col min="3" max="3" width="62" style="125" customWidth="1"/>
    <col min="4" max="4" width="9.28515625" style="125" bestFit="1" customWidth="1"/>
    <col min="5" max="5" width="9.42578125" style="125" bestFit="1" customWidth="1"/>
    <col min="6" max="6" width="16.28515625" style="125" customWidth="1"/>
    <col min="7" max="8" width="9.42578125" style="125" bestFit="1" customWidth="1"/>
    <col min="9" max="9" width="15.5703125" style="125" customWidth="1"/>
    <col min="10" max="16384" width="9.140625" style="125"/>
  </cols>
  <sheetData>
    <row r="1" spans="1:9" s="53" customFormat="1">
      <c r="H1" s="54"/>
      <c r="I1" s="54"/>
    </row>
    <row r="2" spans="1:9" s="53" customFormat="1" ht="15.75">
      <c r="A2" s="55"/>
      <c r="B2" s="1274" t="s">
        <v>0</v>
      </c>
      <c r="C2" s="1274"/>
      <c r="D2" s="1274"/>
      <c r="E2" s="1274"/>
      <c r="F2" s="1274"/>
      <c r="G2" s="1274"/>
      <c r="H2" s="54"/>
      <c r="I2" s="54"/>
    </row>
    <row r="3" spans="1:9" s="53" customFormat="1" ht="15.75">
      <c r="A3" s="55"/>
      <c r="B3" s="1274"/>
      <c r="C3" s="1274"/>
      <c r="D3" s="1274"/>
      <c r="E3" s="1274"/>
      <c r="F3" s="1274"/>
      <c r="G3" s="1274"/>
      <c r="H3" s="54"/>
      <c r="I3" s="54"/>
    </row>
    <row r="4" spans="1:9" s="53" customFormat="1">
      <c r="A4" s="55"/>
      <c r="B4" s="1275"/>
      <c r="C4" s="1277" t="s">
        <v>1</v>
      </c>
      <c r="D4" s="1279" t="s">
        <v>2</v>
      </c>
      <c r="E4" s="1281" t="s">
        <v>3</v>
      </c>
      <c r="F4" s="56"/>
      <c r="G4" s="57"/>
      <c r="H4" s="54"/>
      <c r="I4" s="54"/>
    </row>
    <row r="5" spans="1:9" s="53" customFormat="1" ht="15.75">
      <c r="A5" s="58"/>
      <c r="B5" s="1276"/>
      <c r="C5" s="1278"/>
      <c r="D5" s="1280"/>
      <c r="E5" s="1282"/>
      <c r="F5" s="1283" t="s">
        <v>4</v>
      </c>
      <c r="G5" s="1284"/>
      <c r="H5" s="54"/>
      <c r="I5" s="54"/>
    </row>
    <row r="6" spans="1:9" s="53" customFormat="1">
      <c r="A6" s="59"/>
      <c r="B6" s="60"/>
      <c r="C6" s="61"/>
      <c r="D6" s="62"/>
      <c r="E6" s="63"/>
      <c r="F6" s="1267" t="s">
        <v>5</v>
      </c>
      <c r="G6" s="1268"/>
      <c r="H6" s="54"/>
      <c r="I6" s="54"/>
    </row>
    <row r="7" spans="1:9" s="53" customFormat="1">
      <c r="A7" s="59"/>
      <c r="B7" s="64"/>
      <c r="C7" s="61"/>
      <c r="D7" s="62"/>
      <c r="E7" s="63"/>
      <c r="F7" s="65"/>
      <c r="G7" s="66"/>
      <c r="H7" s="54"/>
      <c r="I7" s="54"/>
    </row>
    <row r="8" spans="1:9" s="53" customFormat="1">
      <c r="A8" s="59"/>
      <c r="B8" s="64"/>
      <c r="C8" s="61"/>
      <c r="D8" s="62"/>
      <c r="E8" s="63"/>
      <c r="F8" s="1269"/>
      <c r="G8" s="1270"/>
      <c r="H8" s="54"/>
      <c r="I8" s="54"/>
    </row>
    <row r="9" spans="1:9" s="53" customFormat="1" ht="15.75">
      <c r="A9" s="59"/>
      <c r="B9" s="64"/>
      <c r="C9" s="67"/>
      <c r="D9" s="62"/>
      <c r="E9" s="63"/>
      <c r="F9" s="56"/>
      <c r="G9" s="68"/>
      <c r="H9" s="54"/>
      <c r="I9" s="54"/>
    </row>
    <row r="10" spans="1:9" s="53" customFormat="1" ht="15.75">
      <c r="A10" s="69"/>
      <c r="B10" s="70"/>
      <c r="C10" s="61"/>
      <c r="D10" s="62"/>
      <c r="E10" s="63"/>
      <c r="F10" s="56"/>
      <c r="G10" s="68"/>
      <c r="H10" s="54"/>
      <c r="I10" s="54"/>
    </row>
    <row r="11" spans="1:9" s="53" customFormat="1" ht="20.25">
      <c r="A11" s="55"/>
      <c r="B11" s="71"/>
      <c r="C11" s="72" t="s">
        <v>126</v>
      </c>
      <c r="D11" s="57"/>
      <c r="E11" s="56"/>
      <c r="F11" s="56"/>
      <c r="G11" s="57"/>
      <c r="H11" s="54"/>
      <c r="I11" s="54"/>
    </row>
    <row r="12" spans="1:9" s="53" customFormat="1" ht="75">
      <c r="A12" s="73" t="s">
        <v>6</v>
      </c>
      <c r="B12" s="74" t="s">
        <v>7</v>
      </c>
      <c r="C12" s="74" t="s">
        <v>8</v>
      </c>
      <c r="D12" s="74" t="s">
        <v>9</v>
      </c>
      <c r="E12" s="75" t="s">
        <v>10</v>
      </c>
      <c r="F12" s="74" t="s">
        <v>11</v>
      </c>
      <c r="G12" s="75" t="s">
        <v>12</v>
      </c>
      <c r="H12" s="54"/>
      <c r="I12" s="54"/>
    </row>
    <row r="13" spans="1:9" s="53" customFormat="1" ht="20.25">
      <c r="A13" s="76"/>
      <c r="B13" s="77"/>
      <c r="C13" s="78">
        <v>45239</v>
      </c>
      <c r="D13" s="74"/>
      <c r="E13" s="75"/>
      <c r="F13" s="77"/>
      <c r="G13" s="75"/>
      <c r="H13" s="54"/>
      <c r="I13" s="54"/>
    </row>
    <row r="14" spans="1:9" s="334" customFormat="1" ht="20.25">
      <c r="A14" s="326"/>
      <c r="B14" s="327"/>
      <c r="C14" s="328" t="s">
        <v>116</v>
      </c>
      <c r="D14" s="329"/>
      <c r="E14" s="330"/>
      <c r="F14" s="326"/>
      <c r="G14" s="331"/>
      <c r="H14" s="332"/>
      <c r="I14" s="333"/>
    </row>
    <row r="15" spans="1:9" s="344" customFormat="1" ht="15.75">
      <c r="A15" s="335"/>
      <c r="B15" s="336" t="s">
        <v>122</v>
      </c>
      <c r="C15" s="337" t="s">
        <v>118</v>
      </c>
      <c r="D15" s="338"/>
      <c r="E15" s="339"/>
      <c r="F15" s="340"/>
      <c r="G15" s="341"/>
      <c r="H15" s="342"/>
      <c r="I15" s="343"/>
    </row>
    <row r="16" spans="1:9" s="352" customFormat="1">
      <c r="A16" s="345">
        <f>E16*F16</f>
        <v>3076.4760000000001</v>
      </c>
      <c r="B16" s="346">
        <v>328</v>
      </c>
      <c r="C16" s="347" t="s">
        <v>109</v>
      </c>
      <c r="D16" s="346">
        <v>26</v>
      </c>
      <c r="E16" s="348">
        <f>D16*B16/1000</f>
        <v>8.5280000000000005</v>
      </c>
      <c r="F16" s="345">
        <v>360.75</v>
      </c>
      <c r="G16" s="349">
        <f>E16</f>
        <v>8.5280000000000005</v>
      </c>
      <c r="H16" s="350">
        <f t="shared" ref="H16:H27" si="0">D16*B16/1000</f>
        <v>8.5280000000000005</v>
      </c>
      <c r="I16" s="351">
        <f t="shared" ref="I16:I27" si="1">G16*F16</f>
        <v>3076.4760000000001</v>
      </c>
    </row>
    <row r="17" spans="1:9" s="360" customFormat="1">
      <c r="A17" s="353">
        <f t="shared" ref="A17:A25" si="2">E17*F17</f>
        <v>475.59999999999997</v>
      </c>
      <c r="B17" s="346">
        <v>328</v>
      </c>
      <c r="C17" s="354" t="s">
        <v>119</v>
      </c>
      <c r="D17" s="355">
        <v>50</v>
      </c>
      <c r="E17" s="356">
        <f t="shared" ref="E17:E25" si="3">D17*B17/1000</f>
        <v>16.399999999999999</v>
      </c>
      <c r="F17" s="353">
        <v>29</v>
      </c>
      <c r="G17" s="357">
        <f>E17</f>
        <v>16.399999999999999</v>
      </c>
      <c r="H17" s="358">
        <f t="shared" si="0"/>
        <v>16.399999999999999</v>
      </c>
      <c r="I17" s="359">
        <f t="shared" si="1"/>
        <v>475.59999999999997</v>
      </c>
    </row>
    <row r="18" spans="1:9" s="368" customFormat="1">
      <c r="A18" s="361">
        <f t="shared" si="2"/>
        <v>356.86399999999998</v>
      </c>
      <c r="B18" s="346">
        <v>328</v>
      </c>
      <c r="C18" s="362" t="s">
        <v>77</v>
      </c>
      <c r="D18" s="363">
        <v>34</v>
      </c>
      <c r="E18" s="364">
        <f t="shared" si="3"/>
        <v>11.151999999999999</v>
      </c>
      <c r="F18" s="361">
        <v>32</v>
      </c>
      <c r="G18" s="365">
        <f>E18</f>
        <v>11.151999999999999</v>
      </c>
      <c r="H18" s="366">
        <f t="shared" si="0"/>
        <v>11.151999999999999</v>
      </c>
      <c r="I18" s="367">
        <f t="shared" si="1"/>
        <v>356.86399999999998</v>
      </c>
    </row>
    <row r="19" spans="1:9" s="368" customFormat="1">
      <c r="A19" s="361">
        <f t="shared" si="2"/>
        <v>124.63999999999999</v>
      </c>
      <c r="B19" s="346">
        <v>328</v>
      </c>
      <c r="C19" s="362" t="s">
        <v>27</v>
      </c>
      <c r="D19" s="363">
        <v>10</v>
      </c>
      <c r="E19" s="364">
        <f t="shared" si="3"/>
        <v>3.28</v>
      </c>
      <c r="F19" s="361">
        <v>38</v>
      </c>
      <c r="G19" s="365">
        <f>E19</f>
        <v>3.28</v>
      </c>
      <c r="H19" s="366">
        <f t="shared" si="0"/>
        <v>3.28</v>
      </c>
      <c r="I19" s="367">
        <f t="shared" si="1"/>
        <v>124.63999999999999</v>
      </c>
    </row>
    <row r="20" spans="1:9" s="344" customFormat="1">
      <c r="A20" s="335">
        <f t="shared" si="2"/>
        <v>119.7856</v>
      </c>
      <c r="B20" s="346">
        <v>328</v>
      </c>
      <c r="C20" s="338" t="s">
        <v>28</v>
      </c>
      <c r="D20" s="369">
        <v>4</v>
      </c>
      <c r="E20" s="341">
        <f t="shared" si="3"/>
        <v>1.3120000000000001</v>
      </c>
      <c r="F20" s="335">
        <v>91.3</v>
      </c>
      <c r="G20" s="370">
        <f>E20+E31</f>
        <v>2.952</v>
      </c>
      <c r="H20" s="342">
        <f t="shared" si="0"/>
        <v>1.3120000000000001</v>
      </c>
      <c r="I20" s="343">
        <f t="shared" si="1"/>
        <v>269.51760000000002</v>
      </c>
    </row>
    <row r="21" spans="1:9" s="344" customFormat="1">
      <c r="A21" s="335">
        <f t="shared" si="2"/>
        <v>95.11999999999999</v>
      </c>
      <c r="B21" s="346">
        <v>328</v>
      </c>
      <c r="C21" s="338" t="s">
        <v>29</v>
      </c>
      <c r="D21" s="369">
        <v>10</v>
      </c>
      <c r="E21" s="341">
        <f t="shared" si="3"/>
        <v>3.28</v>
      </c>
      <c r="F21" s="335">
        <v>29</v>
      </c>
      <c r="G21" s="370">
        <f>E21</f>
        <v>3.28</v>
      </c>
      <c r="H21" s="342">
        <f t="shared" si="0"/>
        <v>3.28</v>
      </c>
      <c r="I21" s="343">
        <f t="shared" si="1"/>
        <v>95.11999999999999</v>
      </c>
    </row>
    <row r="22" spans="1:9" s="378" customFormat="1">
      <c r="A22" s="371">
        <f t="shared" si="2"/>
        <v>65.600000000000009</v>
      </c>
      <c r="B22" s="346">
        <v>328</v>
      </c>
      <c r="C22" s="372" t="s">
        <v>30</v>
      </c>
      <c r="D22" s="373">
        <v>2</v>
      </c>
      <c r="E22" s="374">
        <f>D22*B22/1000</f>
        <v>0.65600000000000003</v>
      </c>
      <c r="F22" s="371">
        <v>100</v>
      </c>
      <c r="G22" s="375">
        <f>E22</f>
        <v>0.65600000000000003</v>
      </c>
      <c r="H22" s="376">
        <f t="shared" si="0"/>
        <v>0.65600000000000003</v>
      </c>
      <c r="I22" s="377">
        <f t="shared" si="1"/>
        <v>65.600000000000009</v>
      </c>
    </row>
    <row r="23" spans="1:9" s="385" customFormat="1">
      <c r="A23" s="379">
        <f>E23*F23</f>
        <v>488.23390399999994</v>
      </c>
      <c r="B23" s="346">
        <v>328</v>
      </c>
      <c r="C23" s="380" t="s">
        <v>120</v>
      </c>
      <c r="D23" s="381">
        <v>9.4209999999999994</v>
      </c>
      <c r="E23" s="382">
        <f>D23*B23/1000</f>
        <v>3.0900879999999997</v>
      </c>
      <c r="F23" s="379">
        <v>158</v>
      </c>
      <c r="G23" s="389">
        <f>E23</f>
        <v>3.0900879999999997</v>
      </c>
      <c r="H23" s="383">
        <f>D23*B23/1000</f>
        <v>3.0900879999999997</v>
      </c>
      <c r="I23" s="384">
        <f>G23*F23</f>
        <v>488.23390399999994</v>
      </c>
    </row>
    <row r="24" spans="1:9" s="344" customFormat="1">
      <c r="A24" s="335">
        <f t="shared" ref="A24" si="4">E24*F24</f>
        <v>4.3086080000000004</v>
      </c>
      <c r="B24" s="346">
        <v>328</v>
      </c>
      <c r="C24" s="338" t="s">
        <v>15</v>
      </c>
      <c r="D24" s="369">
        <v>0.82099999999999995</v>
      </c>
      <c r="E24" s="341">
        <f t="shared" ref="E24" si="5">D24*B24/1000</f>
        <v>0.26928800000000003</v>
      </c>
      <c r="F24" s="335">
        <v>16</v>
      </c>
      <c r="G24" s="422">
        <f>E24</f>
        <v>0.26928800000000003</v>
      </c>
      <c r="H24" s="342">
        <f t="shared" ref="H24" si="6">D24*B24/1000</f>
        <v>0.26928800000000003</v>
      </c>
      <c r="I24" s="343">
        <f t="shared" ref="I24" si="7">G24*F24</f>
        <v>4.3086080000000004</v>
      </c>
    </row>
    <row r="25" spans="1:9" s="344" customFormat="1">
      <c r="A25" s="335">
        <f t="shared" si="2"/>
        <v>1.2329519999999998</v>
      </c>
      <c r="B25" s="346">
        <v>328</v>
      </c>
      <c r="C25" s="338" t="s">
        <v>15</v>
      </c>
      <c r="D25" s="369">
        <v>0.17899999999999999</v>
      </c>
      <c r="E25" s="341">
        <f t="shared" si="3"/>
        <v>5.8711999999999993E-2</v>
      </c>
      <c r="F25" s="335">
        <v>21</v>
      </c>
      <c r="G25" s="370">
        <f>E25+E33</f>
        <v>0.87871199999999994</v>
      </c>
      <c r="H25" s="342">
        <f t="shared" si="0"/>
        <v>5.8711999999999993E-2</v>
      </c>
      <c r="I25" s="343">
        <f t="shared" si="1"/>
        <v>18.452952</v>
      </c>
    </row>
    <row r="26" spans="1:9" s="344" customFormat="1">
      <c r="A26" s="335">
        <f>SUM(A16:A25)</f>
        <v>4807.8610640000006</v>
      </c>
      <c r="B26" s="369"/>
      <c r="C26" s="338" t="s">
        <v>16</v>
      </c>
      <c r="D26" s="369"/>
      <c r="E26" s="341"/>
      <c r="F26" s="335"/>
      <c r="G26" s="370"/>
      <c r="H26" s="342">
        <f t="shared" si="0"/>
        <v>0</v>
      </c>
      <c r="I26" s="343">
        <f t="shared" si="1"/>
        <v>0</v>
      </c>
    </row>
    <row r="27" spans="1:9" s="344" customFormat="1" ht="15.75">
      <c r="A27" s="386">
        <f>A26/B25</f>
        <v>14.658113000000002</v>
      </c>
      <c r="B27" s="338"/>
      <c r="C27" s="338" t="s">
        <v>17</v>
      </c>
      <c r="D27" s="369"/>
      <c r="E27" s="341"/>
      <c r="F27" s="386">
        <f>A27</f>
        <v>14.658113000000002</v>
      </c>
      <c r="G27" s="370"/>
      <c r="H27" s="342">
        <f t="shared" si="0"/>
        <v>0</v>
      </c>
      <c r="I27" s="343">
        <f t="shared" si="1"/>
        <v>0</v>
      </c>
    </row>
    <row r="28" spans="1:9" s="344" customFormat="1" ht="15.75">
      <c r="A28" s="386"/>
      <c r="B28" s="338"/>
      <c r="C28" s="387"/>
      <c r="D28" s="388"/>
      <c r="E28" s="341"/>
      <c r="F28" s="386"/>
      <c r="G28" s="341"/>
      <c r="H28" s="342"/>
      <c r="I28" s="343"/>
    </row>
    <row r="29" spans="1:9" s="94" customFormat="1" ht="15.75">
      <c r="A29" s="88"/>
      <c r="B29" s="89" t="s">
        <v>96</v>
      </c>
      <c r="C29" s="1271" t="s">
        <v>97</v>
      </c>
      <c r="D29" s="1272"/>
      <c r="E29" s="90"/>
      <c r="F29" s="91"/>
      <c r="G29" s="90"/>
      <c r="H29" s="92"/>
      <c r="I29" s="93"/>
    </row>
    <row r="30" spans="1:9" s="102" customFormat="1">
      <c r="A30" s="95">
        <f>E30*F30</f>
        <v>17989.734000000004</v>
      </c>
      <c r="B30" s="96">
        <v>328</v>
      </c>
      <c r="C30" s="97" t="s">
        <v>98</v>
      </c>
      <c r="D30" s="96">
        <v>155</v>
      </c>
      <c r="E30" s="98">
        <f>D30*B30/1000</f>
        <v>50.84</v>
      </c>
      <c r="F30" s="95">
        <v>353.85</v>
      </c>
      <c r="G30" s="99">
        <f t="shared" ref="G30" si="8">E30</f>
        <v>50.84</v>
      </c>
      <c r="H30" s="100">
        <f t="shared" ref="H30:H35" si="9">D30*B30/1000</f>
        <v>50.84</v>
      </c>
      <c r="I30" s="101">
        <f t="shared" ref="I30:I35" si="10">G30*F30</f>
        <v>17989.734000000004</v>
      </c>
    </row>
    <row r="31" spans="1:9" s="71" customFormat="1">
      <c r="A31" s="103">
        <f t="shared" ref="A31:A33" si="11">E31*F31</f>
        <v>149.732</v>
      </c>
      <c r="B31" s="96">
        <v>328</v>
      </c>
      <c r="C31" s="104" t="s">
        <v>28</v>
      </c>
      <c r="D31" s="60">
        <v>5</v>
      </c>
      <c r="E31" s="105">
        <f t="shared" ref="E31" si="12">D31*B31/1000</f>
        <v>1.64</v>
      </c>
      <c r="F31" s="103">
        <v>91.3</v>
      </c>
      <c r="G31" s="106"/>
      <c r="H31" s="107">
        <f>D31*B31/1000</f>
        <v>1.64</v>
      </c>
      <c r="I31" s="108">
        <f>G31*F31</f>
        <v>0</v>
      </c>
    </row>
    <row r="32" spans="1:9" s="116" customFormat="1">
      <c r="A32" s="109">
        <f>E32*F32</f>
        <v>1967.9999999999998</v>
      </c>
      <c r="B32" s="96">
        <v>328</v>
      </c>
      <c r="C32" s="110" t="s">
        <v>13</v>
      </c>
      <c r="D32" s="111">
        <v>10</v>
      </c>
      <c r="E32" s="112">
        <f>D32*B32/1000</f>
        <v>3.28</v>
      </c>
      <c r="F32" s="109">
        <v>600</v>
      </c>
      <c r="G32" s="113">
        <f>E32</f>
        <v>3.28</v>
      </c>
      <c r="H32" s="114">
        <f t="shared" ref="H32" si="13">D32*B32/1000</f>
        <v>3.28</v>
      </c>
      <c r="I32" s="115">
        <f t="shared" ref="I32" si="14">G32*F32</f>
        <v>1967.9999999999998</v>
      </c>
    </row>
    <row r="33" spans="1:15" s="71" customFormat="1">
      <c r="A33" s="103">
        <f t="shared" si="11"/>
        <v>17.22</v>
      </c>
      <c r="B33" s="96">
        <v>328</v>
      </c>
      <c r="C33" s="104" t="s">
        <v>31</v>
      </c>
      <c r="D33" s="60">
        <v>2.5</v>
      </c>
      <c r="E33" s="105">
        <f>B33*D33/1000</f>
        <v>0.82</v>
      </c>
      <c r="F33" s="103">
        <v>21</v>
      </c>
      <c r="G33" s="106"/>
      <c r="H33" s="107">
        <f t="shared" si="9"/>
        <v>0.82</v>
      </c>
      <c r="I33" s="108">
        <f t="shared" si="10"/>
        <v>0</v>
      </c>
    </row>
    <row r="34" spans="1:15" s="71" customFormat="1">
      <c r="A34" s="103">
        <f>SUM(A30:A33)</f>
        <v>20124.686000000005</v>
      </c>
      <c r="B34" s="60"/>
      <c r="C34" s="117" t="s">
        <v>16</v>
      </c>
      <c r="D34" s="60"/>
      <c r="E34" s="105"/>
      <c r="F34" s="103"/>
      <c r="G34" s="106"/>
      <c r="H34" s="107">
        <f t="shared" si="9"/>
        <v>0</v>
      </c>
      <c r="I34" s="108">
        <f t="shared" si="10"/>
        <v>0</v>
      </c>
    </row>
    <row r="35" spans="1:15" s="71" customFormat="1" ht="15.75">
      <c r="A35" s="76">
        <f>A34/B33</f>
        <v>61.355750000000015</v>
      </c>
      <c r="B35" s="60"/>
      <c r="C35" s="117" t="s">
        <v>17</v>
      </c>
      <c r="D35" s="60"/>
      <c r="E35" s="105"/>
      <c r="F35" s="76">
        <f>A35</f>
        <v>61.355750000000015</v>
      </c>
      <c r="G35" s="106"/>
      <c r="H35" s="107">
        <f t="shared" si="9"/>
        <v>0</v>
      </c>
      <c r="I35" s="108">
        <f t="shared" si="10"/>
        <v>0</v>
      </c>
    </row>
    <row r="36" spans="1:15" s="71" customFormat="1" ht="15.75">
      <c r="A36" s="76"/>
      <c r="B36" s="60"/>
      <c r="C36" s="118"/>
      <c r="D36" s="64"/>
      <c r="E36" s="105"/>
      <c r="F36" s="76"/>
      <c r="G36" s="106"/>
      <c r="H36" s="107"/>
      <c r="I36" s="108"/>
    </row>
    <row r="37" spans="1:15" s="71" customFormat="1" ht="15.75">
      <c r="A37" s="119"/>
      <c r="B37" s="120">
        <v>200</v>
      </c>
      <c r="C37" s="121" t="s">
        <v>123</v>
      </c>
      <c r="D37" s="61"/>
      <c r="E37" s="62"/>
      <c r="F37" s="122"/>
      <c r="G37" s="105"/>
      <c r="H37" s="107"/>
      <c r="I37" s="108"/>
      <c r="O37" s="71" t="s">
        <v>18</v>
      </c>
    </row>
    <row r="38" spans="1:15" s="71" customFormat="1">
      <c r="A38" s="103">
        <f>E38*F38</f>
        <v>475.86895999999996</v>
      </c>
      <c r="B38" s="60">
        <v>328</v>
      </c>
      <c r="C38" s="104" t="s">
        <v>124</v>
      </c>
      <c r="D38" s="60">
        <v>14</v>
      </c>
      <c r="E38" s="105">
        <f>D38*B38/1000</f>
        <v>4.5919999999999996</v>
      </c>
      <c r="F38" s="103">
        <v>103.63</v>
      </c>
      <c r="G38" s="106">
        <f>E38</f>
        <v>4.5919999999999996</v>
      </c>
      <c r="H38" s="107">
        <f>D38*B38/1000</f>
        <v>4.5919999999999996</v>
      </c>
      <c r="I38" s="108">
        <f>G38*F38</f>
        <v>475.86895999999996</v>
      </c>
    </row>
    <row r="39" spans="1:15" s="71" customFormat="1">
      <c r="A39" s="103">
        <f>E39*F39</f>
        <v>480.5856</v>
      </c>
      <c r="B39" s="60">
        <v>328</v>
      </c>
      <c r="C39" s="104" t="s">
        <v>14</v>
      </c>
      <c r="D39" s="60">
        <v>20</v>
      </c>
      <c r="E39" s="105">
        <f>D39*B39/1000</f>
        <v>6.56</v>
      </c>
      <c r="F39" s="103">
        <v>73.260000000000005</v>
      </c>
      <c r="G39" s="106">
        <f>E39</f>
        <v>6.56</v>
      </c>
      <c r="H39" s="107">
        <f>D39*B39/1000</f>
        <v>6.56</v>
      </c>
      <c r="I39" s="108">
        <f>G39*F39</f>
        <v>480.5856</v>
      </c>
    </row>
    <row r="40" spans="1:15" s="71" customFormat="1">
      <c r="A40" s="103">
        <f>SUM(A38:A39)</f>
        <v>956.4545599999999</v>
      </c>
      <c r="B40" s="61"/>
      <c r="C40" s="61" t="s">
        <v>16</v>
      </c>
      <c r="D40" s="60"/>
      <c r="E40" s="105"/>
      <c r="F40" s="103"/>
      <c r="G40" s="62"/>
      <c r="H40" s="107">
        <f>D40*B40/1000</f>
        <v>0</v>
      </c>
      <c r="I40" s="108">
        <f>G40*F40</f>
        <v>0</v>
      </c>
    </row>
    <row r="41" spans="1:15" s="71" customFormat="1" ht="15.75">
      <c r="A41" s="76">
        <f>A40/B38</f>
        <v>2.9160199999999996</v>
      </c>
      <c r="B41" s="67"/>
      <c r="C41" s="61" t="s">
        <v>17</v>
      </c>
      <c r="D41" s="60"/>
      <c r="E41" s="105"/>
      <c r="F41" s="76">
        <f>A41</f>
        <v>2.9160199999999996</v>
      </c>
      <c r="G41" s="62"/>
      <c r="H41" s="107">
        <f>D41*B41/1000</f>
        <v>0</v>
      </c>
      <c r="I41" s="108">
        <f>G41*F41</f>
        <v>0</v>
      </c>
    </row>
    <row r="42" spans="1:15" s="398" customFormat="1" ht="15.75">
      <c r="A42" s="390"/>
      <c r="B42" s="391"/>
      <c r="C42" s="392"/>
      <c r="D42" s="393"/>
      <c r="E42" s="394"/>
      <c r="F42" s="390"/>
      <c r="G42" s="395"/>
      <c r="H42" s="396"/>
      <c r="I42" s="397"/>
    </row>
    <row r="43" spans="1:15" s="398" customFormat="1" ht="15.75">
      <c r="A43" s="399"/>
      <c r="B43" s="400">
        <v>30</v>
      </c>
      <c r="C43" s="401" t="s">
        <v>125</v>
      </c>
      <c r="D43" s="392"/>
      <c r="E43" s="395"/>
      <c r="F43" s="402"/>
      <c r="G43" s="395"/>
      <c r="H43" s="396"/>
      <c r="I43" s="397"/>
    </row>
    <row r="44" spans="1:15" s="398" customFormat="1">
      <c r="A44" s="403">
        <f>E44*F44</f>
        <v>3109.44</v>
      </c>
      <c r="B44" s="393">
        <v>328</v>
      </c>
      <c r="C44" s="404" t="s">
        <v>125</v>
      </c>
      <c r="D44" s="393">
        <v>30</v>
      </c>
      <c r="E44" s="394">
        <f>D44*B44/1000</f>
        <v>9.84</v>
      </c>
      <c r="F44" s="403">
        <v>316</v>
      </c>
      <c r="G44" s="405">
        <f>E44</f>
        <v>9.84</v>
      </c>
      <c r="H44" s="396">
        <f>D44*B44/1000</f>
        <v>9.84</v>
      </c>
      <c r="I44" s="397">
        <f>G44*F44</f>
        <v>3109.44</v>
      </c>
    </row>
    <row r="45" spans="1:15" s="398" customFormat="1">
      <c r="A45" s="403">
        <f>SUM(A44)</f>
        <v>3109.44</v>
      </c>
      <c r="B45" s="392"/>
      <c r="C45" s="392" t="s">
        <v>16</v>
      </c>
      <c r="D45" s="393"/>
      <c r="E45" s="394"/>
      <c r="F45" s="403"/>
      <c r="G45" s="395"/>
      <c r="H45" s="396">
        <f>D45*B45/1000</f>
        <v>0</v>
      </c>
      <c r="I45" s="397">
        <f>G45*F45</f>
        <v>0</v>
      </c>
    </row>
    <row r="46" spans="1:15" s="398" customFormat="1" ht="15.75">
      <c r="A46" s="390">
        <f>A45/B44</f>
        <v>9.48</v>
      </c>
      <c r="B46" s="391"/>
      <c r="C46" s="392" t="s">
        <v>17</v>
      </c>
      <c r="D46" s="393"/>
      <c r="E46" s="394"/>
      <c r="F46" s="390">
        <f>A46</f>
        <v>9.48</v>
      </c>
      <c r="G46" s="395"/>
      <c r="H46" s="396">
        <f>D46*B46/1000</f>
        <v>0</v>
      </c>
      <c r="I46" s="397">
        <f>G46*F46</f>
        <v>0</v>
      </c>
    </row>
    <row r="47" spans="1:15" s="398" customFormat="1" ht="15.75">
      <c r="A47" s="390"/>
      <c r="B47" s="391"/>
      <c r="C47" s="392"/>
      <c r="D47" s="393"/>
      <c r="E47" s="394"/>
      <c r="F47" s="390"/>
      <c r="G47" s="395"/>
      <c r="H47" s="396"/>
      <c r="I47" s="397"/>
    </row>
    <row r="48" spans="1:15" s="414" customFormat="1" ht="15.95" customHeight="1">
      <c r="A48" s="406"/>
      <c r="B48" s="407">
        <v>200</v>
      </c>
      <c r="C48" s="408" t="s">
        <v>58</v>
      </c>
      <c r="D48" s="409"/>
      <c r="E48" s="410"/>
      <c r="F48" s="411"/>
      <c r="G48" s="410"/>
      <c r="H48" s="412"/>
      <c r="I48" s="413"/>
    </row>
    <row r="49" spans="1:9" s="414" customFormat="1" ht="15.95" customHeight="1">
      <c r="A49" s="415">
        <f>E49*F49</f>
        <v>6887.9999999999991</v>
      </c>
      <c r="B49" s="416">
        <v>328</v>
      </c>
      <c r="C49" s="417" t="s">
        <v>58</v>
      </c>
      <c r="D49" s="416">
        <v>200</v>
      </c>
      <c r="E49" s="418">
        <f>D49*B49/1000</f>
        <v>65.599999999999994</v>
      </c>
      <c r="F49" s="415">
        <v>105</v>
      </c>
      <c r="G49" s="419">
        <f>E49</f>
        <v>65.599999999999994</v>
      </c>
      <c r="H49" s="412">
        <f>D49*B49/1000</f>
        <v>65.599999999999994</v>
      </c>
      <c r="I49" s="413">
        <f>G49*F49</f>
        <v>6887.9999999999991</v>
      </c>
    </row>
    <row r="50" spans="1:9" s="414" customFormat="1" ht="15.95" customHeight="1">
      <c r="A50" s="415">
        <f>SUM(A49)</f>
        <v>6887.9999999999991</v>
      </c>
      <c r="B50" s="409"/>
      <c r="C50" s="409" t="s">
        <v>16</v>
      </c>
      <c r="D50" s="416"/>
      <c r="E50" s="418"/>
      <c r="F50" s="415"/>
      <c r="G50" s="410"/>
      <c r="H50" s="412">
        <f>D50*B50/1000</f>
        <v>0</v>
      </c>
      <c r="I50" s="413">
        <f>G50*F50</f>
        <v>0</v>
      </c>
    </row>
    <row r="51" spans="1:9" s="414" customFormat="1" ht="15.95" customHeight="1">
      <c r="A51" s="420">
        <f>A50/B49</f>
        <v>20.999999999999996</v>
      </c>
      <c r="B51" s="421"/>
      <c r="C51" s="409" t="s">
        <v>17</v>
      </c>
      <c r="D51" s="416"/>
      <c r="E51" s="418"/>
      <c r="F51" s="420">
        <f>A51</f>
        <v>20.999999999999996</v>
      </c>
      <c r="G51" s="410"/>
      <c r="H51" s="412">
        <f>D51*B51/1000</f>
        <v>0</v>
      </c>
      <c r="I51" s="413">
        <f>G51*F51</f>
        <v>0</v>
      </c>
    </row>
    <row r="52" spans="1:9" s="414" customFormat="1" ht="15.95" customHeight="1">
      <c r="A52" s="420"/>
      <c r="B52" s="421"/>
      <c r="C52" s="409"/>
      <c r="D52" s="416"/>
      <c r="E52" s="418"/>
      <c r="F52" s="420"/>
      <c r="G52" s="410"/>
      <c r="H52" s="412"/>
      <c r="I52" s="413"/>
    </row>
    <row r="53" spans="1:9" s="71" customFormat="1" ht="15.75">
      <c r="A53" s="119"/>
      <c r="B53" s="120">
        <v>24</v>
      </c>
      <c r="C53" s="121" t="s">
        <v>19</v>
      </c>
      <c r="D53" s="61"/>
      <c r="E53" s="62"/>
      <c r="F53" s="122"/>
      <c r="G53" s="62"/>
      <c r="H53" s="107"/>
      <c r="I53" s="108"/>
    </row>
    <row r="54" spans="1:9" s="71" customFormat="1">
      <c r="A54" s="103">
        <f>E54*F54</f>
        <v>563.92908799999998</v>
      </c>
      <c r="B54" s="60">
        <v>328</v>
      </c>
      <c r="C54" s="104" t="s">
        <v>20</v>
      </c>
      <c r="D54" s="60">
        <v>23.552</v>
      </c>
      <c r="E54" s="105">
        <f>D54*B54/1000</f>
        <v>7.7250559999999995</v>
      </c>
      <c r="F54" s="103">
        <v>73</v>
      </c>
      <c r="G54" s="106">
        <f>E54</f>
        <v>7.7250559999999995</v>
      </c>
      <c r="H54" s="107">
        <f>D54*B54/1000</f>
        <v>7.7250559999999995</v>
      </c>
      <c r="I54" s="108">
        <f>G54*F54</f>
        <v>563.92908799999998</v>
      </c>
    </row>
    <row r="55" spans="1:9" s="71" customFormat="1">
      <c r="A55" s="103">
        <f>SUM(A54)</f>
        <v>563.92908799999998</v>
      </c>
      <c r="B55" s="61"/>
      <c r="C55" s="61" t="s">
        <v>16</v>
      </c>
      <c r="D55" s="60"/>
      <c r="E55" s="105"/>
      <c r="F55" s="103"/>
      <c r="G55" s="62"/>
      <c r="H55" s="107">
        <f>D55*B55/1000</f>
        <v>0</v>
      </c>
      <c r="I55" s="108">
        <f>G55*F55</f>
        <v>0</v>
      </c>
    </row>
    <row r="56" spans="1:9" s="71" customFormat="1" ht="15.75">
      <c r="A56" s="76">
        <f>A55/B54</f>
        <v>1.7192959999999999</v>
      </c>
      <c r="B56" s="67"/>
      <c r="C56" s="61" t="s">
        <v>17</v>
      </c>
      <c r="D56" s="60"/>
      <c r="E56" s="105"/>
      <c r="F56" s="76">
        <f>A56</f>
        <v>1.7192959999999999</v>
      </c>
      <c r="G56" s="62"/>
      <c r="H56" s="107">
        <f>D56*B56/1000</f>
        <v>0</v>
      </c>
      <c r="I56" s="108">
        <f>G56*F56</f>
        <v>0</v>
      </c>
    </row>
    <row r="57" spans="1:9" s="71" customFormat="1" ht="15.75">
      <c r="A57" s="76"/>
      <c r="B57" s="67"/>
      <c r="C57" s="61"/>
      <c r="D57" s="60"/>
      <c r="E57" s="105"/>
      <c r="F57" s="76"/>
      <c r="G57" s="62"/>
      <c r="H57" s="107"/>
      <c r="I57" s="108"/>
    </row>
    <row r="58" spans="1:9" s="71" customFormat="1" ht="15.75">
      <c r="A58" s="119"/>
      <c r="B58" s="120">
        <v>24</v>
      </c>
      <c r="C58" s="121" t="s">
        <v>32</v>
      </c>
      <c r="D58" s="61"/>
      <c r="E58" s="62"/>
      <c r="F58" s="122"/>
      <c r="G58" s="62"/>
      <c r="H58" s="107"/>
      <c r="I58" s="108"/>
    </row>
    <row r="59" spans="1:9" s="71" customFormat="1">
      <c r="A59" s="103">
        <f>E59*F59</f>
        <v>548.47897599999999</v>
      </c>
      <c r="B59" s="60">
        <v>328</v>
      </c>
      <c r="C59" s="104" t="s">
        <v>100</v>
      </c>
      <c r="D59" s="60">
        <v>23.552</v>
      </c>
      <c r="E59" s="105">
        <f>D59*B59/1000</f>
        <v>7.7250559999999995</v>
      </c>
      <c r="F59" s="103">
        <v>71</v>
      </c>
      <c r="G59" s="106">
        <f>E59</f>
        <v>7.7250559999999995</v>
      </c>
      <c r="H59" s="107">
        <f>D59*B59/1000</f>
        <v>7.7250559999999995</v>
      </c>
      <c r="I59" s="108">
        <f>G59*F59</f>
        <v>548.47897599999999</v>
      </c>
    </row>
    <row r="60" spans="1:9" s="71" customFormat="1">
      <c r="A60" s="103">
        <f>SUM(A59)</f>
        <v>548.47897599999999</v>
      </c>
      <c r="B60" s="61"/>
      <c r="C60" s="61" t="s">
        <v>16</v>
      </c>
      <c r="D60" s="60"/>
      <c r="E60" s="105"/>
      <c r="F60" s="103"/>
      <c r="G60" s="62"/>
      <c r="H60" s="107">
        <f>D60*B60/1000</f>
        <v>0</v>
      </c>
      <c r="I60" s="108">
        <f>G60*F60</f>
        <v>0</v>
      </c>
    </row>
    <row r="61" spans="1:9" s="71" customFormat="1" ht="15.75">
      <c r="A61" s="76">
        <f>A60/B59</f>
        <v>1.6721919999999999</v>
      </c>
      <c r="B61" s="67"/>
      <c r="C61" s="61" t="s">
        <v>17</v>
      </c>
      <c r="D61" s="60"/>
      <c r="E61" s="105"/>
      <c r="F61" s="76">
        <f>A61</f>
        <v>1.6721919999999999</v>
      </c>
      <c r="G61" s="62"/>
      <c r="H61" s="107">
        <f>D61*B61/1000</f>
        <v>0</v>
      </c>
      <c r="I61" s="108">
        <f>G61*F61</f>
        <v>0</v>
      </c>
    </row>
    <row r="62" spans="1:9" s="71" customFormat="1" ht="15.75">
      <c r="A62" s="76"/>
      <c r="B62" s="67"/>
      <c r="C62" s="61"/>
      <c r="D62" s="60"/>
      <c r="E62" s="105"/>
      <c r="F62" s="76"/>
      <c r="G62" s="62"/>
      <c r="H62" s="107"/>
      <c r="I62" s="108"/>
    </row>
    <row r="63" spans="1:9" s="71" customFormat="1" ht="15.75">
      <c r="A63" s="76">
        <f>A60+A55+A40+A34+A50+A45+A26</f>
        <v>36998.849688000002</v>
      </c>
      <c r="B63" s="61"/>
      <c r="C63" s="67" t="s">
        <v>21</v>
      </c>
      <c r="D63" s="61"/>
      <c r="E63" s="62"/>
      <c r="F63" s="76">
        <f>F64*B59</f>
        <v>36998.849688000002</v>
      </c>
      <c r="G63" s="62"/>
      <c r="H63" s="59"/>
      <c r="I63" s="108">
        <f>SUM(I14:I62)</f>
        <v>36998.849687999995</v>
      </c>
    </row>
    <row r="64" spans="1:9" s="71" customFormat="1" ht="15.75">
      <c r="A64" s="76">
        <f>A63/B59</f>
        <v>112.801371</v>
      </c>
      <c r="B64" s="61"/>
      <c r="C64" s="67" t="s">
        <v>17</v>
      </c>
      <c r="D64" s="61"/>
      <c r="E64" s="62"/>
      <c r="F64" s="76">
        <f>A64</f>
        <v>112.801371</v>
      </c>
      <c r="G64" s="62"/>
      <c r="H64" s="107"/>
      <c r="I64" s="108"/>
    </row>
    <row r="65" spans="2:9" s="71" customFormat="1" ht="15.75">
      <c r="C65" s="1273" t="s">
        <v>101</v>
      </c>
      <c r="D65" s="1273"/>
      <c r="E65" s="1273"/>
      <c r="F65" s="1273"/>
      <c r="G65" s="1273"/>
      <c r="H65" s="123"/>
      <c r="I65" s="54"/>
    </row>
    <row r="66" spans="2:9" s="71" customFormat="1" ht="15.75">
      <c r="C66" s="1273" t="s">
        <v>22</v>
      </c>
      <c r="D66" s="1273"/>
      <c r="E66" s="1273"/>
      <c r="F66" s="1273"/>
      <c r="G66" s="1273"/>
      <c r="H66" s="123"/>
      <c r="I66" s="54"/>
    </row>
    <row r="67" spans="2:9" s="71" customFormat="1" ht="15.75">
      <c r="B67" s="124"/>
      <c r="C67" s="124" t="s">
        <v>23</v>
      </c>
      <c r="D67" s="124"/>
      <c r="E67" s="124"/>
      <c r="F67" s="124"/>
      <c r="G67" s="124"/>
      <c r="H67" s="54"/>
      <c r="I67" s="5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9:D29"/>
    <mergeCell ref="C65:G65"/>
    <mergeCell ref="C66:G66"/>
  </mergeCells>
  <pageMargins left="0.7" right="0.7" top="0.75" bottom="0.75" header="0.3" footer="0.3"/>
  <pageSetup paperSize="9" scale="68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="60" workbookViewId="0">
      <selection activeCell="D49" sqref="D49"/>
    </sheetView>
  </sheetViews>
  <sheetFormatPr defaultRowHeight="15"/>
  <cols>
    <col min="1" max="1" width="13.85546875" style="125" customWidth="1"/>
    <col min="2" max="2" width="12" style="125" customWidth="1"/>
    <col min="3" max="3" width="62" style="125" customWidth="1"/>
    <col min="4" max="4" width="9.28515625" style="125" bestFit="1" customWidth="1"/>
    <col min="5" max="5" width="9.42578125" style="125" bestFit="1" customWidth="1"/>
    <col min="6" max="6" width="14.5703125" style="125" customWidth="1"/>
    <col min="7" max="8" width="9.42578125" style="125" bestFit="1" customWidth="1"/>
    <col min="9" max="9" width="13.85546875" style="125" customWidth="1"/>
    <col min="10" max="16384" width="9.140625" style="125"/>
  </cols>
  <sheetData>
    <row r="1" spans="1:9" s="53" customFormat="1">
      <c r="H1" s="54"/>
      <c r="I1" s="54"/>
    </row>
    <row r="2" spans="1:9" s="53" customFormat="1" ht="15.75">
      <c r="A2" s="55"/>
      <c r="B2" s="1274" t="s">
        <v>0</v>
      </c>
      <c r="C2" s="1274"/>
      <c r="D2" s="1274"/>
      <c r="E2" s="1274"/>
      <c r="F2" s="1274"/>
      <c r="G2" s="1274"/>
      <c r="H2" s="54"/>
      <c r="I2" s="54"/>
    </row>
    <row r="3" spans="1:9" s="53" customFormat="1" ht="15.75">
      <c r="A3" s="55"/>
      <c r="B3" s="1274"/>
      <c r="C3" s="1274"/>
      <c r="D3" s="1274"/>
      <c r="E3" s="1274"/>
      <c r="F3" s="1274"/>
      <c r="G3" s="1274"/>
      <c r="H3" s="54"/>
      <c r="I3" s="54"/>
    </row>
    <row r="4" spans="1:9" s="53" customFormat="1">
      <c r="A4" s="55"/>
      <c r="B4" s="1275"/>
      <c r="C4" s="1277" t="s">
        <v>1</v>
      </c>
      <c r="D4" s="1279" t="s">
        <v>2</v>
      </c>
      <c r="E4" s="1281" t="s">
        <v>3</v>
      </c>
      <c r="F4" s="56"/>
      <c r="G4" s="57"/>
      <c r="H4" s="54"/>
      <c r="I4" s="54"/>
    </row>
    <row r="5" spans="1:9" s="53" customFormat="1" ht="15.75">
      <c r="A5" s="58"/>
      <c r="B5" s="1276"/>
      <c r="C5" s="1278"/>
      <c r="D5" s="1280"/>
      <c r="E5" s="1282"/>
      <c r="F5" s="1283" t="s">
        <v>4</v>
      </c>
      <c r="G5" s="1284"/>
      <c r="H5" s="54"/>
      <c r="I5" s="54"/>
    </row>
    <row r="6" spans="1:9" s="53" customFormat="1">
      <c r="A6" s="59"/>
      <c r="B6" s="60"/>
      <c r="C6" s="61"/>
      <c r="D6" s="62"/>
      <c r="E6" s="63"/>
      <c r="F6" s="1267" t="s">
        <v>5</v>
      </c>
      <c r="G6" s="1268"/>
      <c r="H6" s="54"/>
      <c r="I6" s="54"/>
    </row>
    <row r="7" spans="1:9" s="53" customFormat="1">
      <c r="A7" s="59"/>
      <c r="B7" s="64"/>
      <c r="C7" s="61"/>
      <c r="D7" s="62"/>
      <c r="E7" s="63"/>
      <c r="F7" s="65"/>
      <c r="G7" s="66"/>
      <c r="H7" s="54"/>
      <c r="I7" s="54"/>
    </row>
    <row r="8" spans="1:9" s="53" customFormat="1">
      <c r="A8" s="59"/>
      <c r="B8" s="64"/>
      <c r="C8" s="61"/>
      <c r="D8" s="62"/>
      <c r="E8" s="63"/>
      <c r="F8" s="1269"/>
      <c r="G8" s="1270"/>
      <c r="H8" s="54"/>
      <c r="I8" s="54"/>
    </row>
    <row r="9" spans="1:9" s="53" customFormat="1" ht="15.75">
      <c r="A9" s="59"/>
      <c r="B9" s="64"/>
      <c r="C9" s="67"/>
      <c r="D9" s="62"/>
      <c r="E9" s="63"/>
      <c r="F9" s="56"/>
      <c r="G9" s="68"/>
      <c r="H9" s="54"/>
      <c r="I9" s="54"/>
    </row>
    <row r="10" spans="1:9" s="53" customFormat="1" ht="15.75">
      <c r="A10" s="69"/>
      <c r="B10" s="70"/>
      <c r="C10" s="61"/>
      <c r="D10" s="62"/>
      <c r="E10" s="63"/>
      <c r="F10" s="56"/>
      <c r="G10" s="68"/>
      <c r="H10" s="54"/>
      <c r="I10" s="54"/>
    </row>
    <row r="11" spans="1:9" s="53" customFormat="1" ht="20.25">
      <c r="A11" s="55"/>
      <c r="B11" s="71"/>
      <c r="C11" s="72" t="s">
        <v>127</v>
      </c>
      <c r="D11" s="57"/>
      <c r="E11" s="56"/>
      <c r="F11" s="56"/>
      <c r="G11" s="57"/>
      <c r="H11" s="54"/>
      <c r="I11" s="54"/>
    </row>
    <row r="12" spans="1:9" s="53" customFormat="1" ht="75">
      <c r="A12" s="73" t="s">
        <v>6</v>
      </c>
      <c r="B12" s="74" t="s">
        <v>7</v>
      </c>
      <c r="C12" s="74" t="s">
        <v>8</v>
      </c>
      <c r="D12" s="74" t="s">
        <v>9</v>
      </c>
      <c r="E12" s="75" t="s">
        <v>10</v>
      </c>
      <c r="F12" s="74" t="s">
        <v>11</v>
      </c>
      <c r="G12" s="75" t="s">
        <v>12</v>
      </c>
      <c r="H12" s="54"/>
      <c r="I12" s="54"/>
    </row>
    <row r="13" spans="1:9" s="53" customFormat="1" ht="20.25">
      <c r="A13" s="76"/>
      <c r="B13" s="77"/>
      <c r="C13" s="78">
        <v>45239</v>
      </c>
      <c r="D13" s="74"/>
      <c r="E13" s="75"/>
      <c r="F13" s="77"/>
      <c r="G13" s="75"/>
      <c r="H13" s="54"/>
      <c r="I13" s="54"/>
    </row>
    <row r="14" spans="1:9" s="334" customFormat="1" ht="20.25">
      <c r="A14" s="326"/>
      <c r="B14" s="327"/>
      <c r="C14" s="328" t="s">
        <v>116</v>
      </c>
      <c r="D14" s="329"/>
      <c r="E14" s="330"/>
      <c r="F14" s="326"/>
      <c r="G14" s="331"/>
      <c r="H14" s="332"/>
      <c r="I14" s="333"/>
    </row>
    <row r="15" spans="1:9" s="344" customFormat="1" ht="15.75">
      <c r="A15" s="335"/>
      <c r="B15" s="336" t="s">
        <v>96</v>
      </c>
      <c r="C15" s="337" t="s">
        <v>128</v>
      </c>
      <c r="D15" s="338"/>
      <c r="E15" s="339"/>
      <c r="F15" s="340"/>
      <c r="G15" s="341"/>
      <c r="H15" s="342"/>
      <c r="I15" s="343"/>
    </row>
    <row r="16" spans="1:9" s="360" customFormat="1">
      <c r="A16" s="353">
        <f t="shared" ref="A16:A23" si="0">E16*F16</f>
        <v>22.172000000000001</v>
      </c>
      <c r="B16" s="346">
        <v>23</v>
      </c>
      <c r="C16" s="354" t="s">
        <v>119</v>
      </c>
      <c r="D16" s="355">
        <v>50</v>
      </c>
      <c r="E16" s="356">
        <f t="shared" ref="E16:E23" si="1">D16*B16/1000</f>
        <v>1.1499999999999999</v>
      </c>
      <c r="F16" s="353">
        <v>19.28</v>
      </c>
      <c r="G16" s="357">
        <f>E16</f>
        <v>1.1499999999999999</v>
      </c>
      <c r="H16" s="358">
        <f t="shared" ref="H16:H25" si="2">D16*B16/1000</f>
        <v>1.1499999999999999</v>
      </c>
      <c r="I16" s="359">
        <f t="shared" ref="I16:I25" si="3">G16*F16</f>
        <v>22.172000000000001</v>
      </c>
    </row>
    <row r="17" spans="1:9" s="368" customFormat="1">
      <c r="A17" s="361">
        <f t="shared" si="0"/>
        <v>15.280279999999999</v>
      </c>
      <c r="B17" s="346">
        <v>23</v>
      </c>
      <c r="C17" s="362" t="s">
        <v>77</v>
      </c>
      <c r="D17" s="363">
        <v>34</v>
      </c>
      <c r="E17" s="364">
        <f t="shared" si="1"/>
        <v>0.78200000000000003</v>
      </c>
      <c r="F17" s="361">
        <v>19.54</v>
      </c>
      <c r="G17" s="365">
        <f>E17</f>
        <v>0.78200000000000003</v>
      </c>
      <c r="H17" s="366">
        <f t="shared" si="2"/>
        <v>0.78200000000000003</v>
      </c>
      <c r="I17" s="367">
        <f t="shared" si="3"/>
        <v>15.280279999999999</v>
      </c>
    </row>
    <row r="18" spans="1:9" s="368" customFormat="1">
      <c r="A18" s="361">
        <f t="shared" si="0"/>
        <v>4.5724</v>
      </c>
      <c r="B18" s="346">
        <v>23</v>
      </c>
      <c r="C18" s="362" t="s">
        <v>27</v>
      </c>
      <c r="D18" s="363">
        <v>10</v>
      </c>
      <c r="E18" s="364">
        <f t="shared" si="1"/>
        <v>0.23</v>
      </c>
      <c r="F18" s="361">
        <v>19.88</v>
      </c>
      <c r="G18" s="365">
        <f>E18</f>
        <v>0.23</v>
      </c>
      <c r="H18" s="366">
        <f t="shared" si="2"/>
        <v>0.23</v>
      </c>
      <c r="I18" s="367">
        <f t="shared" si="3"/>
        <v>4.5724</v>
      </c>
    </row>
    <row r="19" spans="1:9" s="344" customFormat="1">
      <c r="A19" s="335">
        <f t="shared" si="0"/>
        <v>8.3995999999999995</v>
      </c>
      <c r="B19" s="346">
        <v>23</v>
      </c>
      <c r="C19" s="338" t="s">
        <v>28</v>
      </c>
      <c r="D19" s="369">
        <v>4</v>
      </c>
      <c r="E19" s="341">
        <f t="shared" si="1"/>
        <v>9.1999999999999998E-2</v>
      </c>
      <c r="F19" s="335">
        <v>91.3</v>
      </c>
      <c r="G19" s="370">
        <f>E19+E29</f>
        <v>0.20700000000000002</v>
      </c>
      <c r="H19" s="342">
        <f t="shared" si="2"/>
        <v>9.1999999999999998E-2</v>
      </c>
      <c r="I19" s="343">
        <f t="shared" si="3"/>
        <v>18.899100000000001</v>
      </c>
    </row>
    <row r="20" spans="1:9" s="344" customFormat="1">
      <c r="A20" s="335">
        <f t="shared" si="0"/>
        <v>6.67</v>
      </c>
      <c r="B20" s="346">
        <v>23</v>
      </c>
      <c r="C20" s="338" t="s">
        <v>29</v>
      </c>
      <c r="D20" s="369">
        <v>10</v>
      </c>
      <c r="E20" s="341">
        <f t="shared" si="1"/>
        <v>0.23</v>
      </c>
      <c r="F20" s="335">
        <v>29</v>
      </c>
      <c r="G20" s="370">
        <f>E20</f>
        <v>0.23</v>
      </c>
      <c r="H20" s="342">
        <f t="shared" si="2"/>
        <v>0.23</v>
      </c>
      <c r="I20" s="343">
        <f t="shared" si="3"/>
        <v>6.67</v>
      </c>
    </row>
    <row r="21" spans="1:9" s="378" customFormat="1">
      <c r="A21" s="371">
        <f t="shared" si="0"/>
        <v>4.5999999999999996</v>
      </c>
      <c r="B21" s="346">
        <v>23</v>
      </c>
      <c r="C21" s="372" t="s">
        <v>30</v>
      </c>
      <c r="D21" s="373">
        <v>2</v>
      </c>
      <c r="E21" s="374">
        <f>D21*B21/1000</f>
        <v>4.5999999999999999E-2</v>
      </c>
      <c r="F21" s="371">
        <v>100</v>
      </c>
      <c r="G21" s="375">
        <f>E21</f>
        <v>4.5999999999999999E-2</v>
      </c>
      <c r="H21" s="376">
        <f t="shared" si="2"/>
        <v>4.5999999999999999E-2</v>
      </c>
      <c r="I21" s="377">
        <f t="shared" si="3"/>
        <v>4.5999999999999996</v>
      </c>
    </row>
    <row r="22" spans="1:9" s="385" customFormat="1">
      <c r="A22" s="379">
        <f>E22*F22</f>
        <v>28.439684</v>
      </c>
      <c r="B22" s="346">
        <v>23</v>
      </c>
      <c r="C22" s="380" t="s">
        <v>120</v>
      </c>
      <c r="D22" s="381">
        <v>7.8259999999999996</v>
      </c>
      <c r="E22" s="382">
        <f>D22*B22/1000</f>
        <v>0.17999799999999999</v>
      </c>
      <c r="F22" s="379">
        <v>158</v>
      </c>
      <c r="G22" s="423">
        <f>E22</f>
        <v>0.17999799999999999</v>
      </c>
      <c r="H22" s="383">
        <f>D22*B22/1000</f>
        <v>0.17999799999999999</v>
      </c>
      <c r="I22" s="384">
        <f>G22*F22</f>
        <v>28.439684</v>
      </c>
    </row>
    <row r="23" spans="1:9" s="344" customFormat="1">
      <c r="A23" s="335">
        <f t="shared" si="0"/>
        <v>0.27600000000000002</v>
      </c>
      <c r="B23" s="346">
        <v>23</v>
      </c>
      <c r="C23" s="338" t="s">
        <v>15</v>
      </c>
      <c r="D23" s="369">
        <v>1</v>
      </c>
      <c r="E23" s="341">
        <f t="shared" si="1"/>
        <v>2.3E-2</v>
      </c>
      <c r="F23" s="335">
        <v>12</v>
      </c>
      <c r="G23" s="370">
        <f>E23+E32</f>
        <v>8.0500000000000002E-2</v>
      </c>
      <c r="H23" s="342">
        <f t="shared" si="2"/>
        <v>2.3E-2</v>
      </c>
      <c r="I23" s="343">
        <f t="shared" si="3"/>
        <v>0.96599999999999997</v>
      </c>
    </row>
    <row r="24" spans="1:9" s="344" customFormat="1">
      <c r="A24" s="335">
        <f>SUM(A16:A23)</f>
        <v>90.409964000000002</v>
      </c>
      <c r="B24" s="369"/>
      <c r="C24" s="338" t="s">
        <v>16</v>
      </c>
      <c r="D24" s="369"/>
      <c r="E24" s="341"/>
      <c r="F24" s="335"/>
      <c r="G24" s="370"/>
      <c r="H24" s="342">
        <f t="shared" si="2"/>
        <v>0</v>
      </c>
      <c r="I24" s="343">
        <f t="shared" si="3"/>
        <v>0</v>
      </c>
    </row>
    <row r="25" spans="1:9" s="344" customFormat="1" ht="15.75">
      <c r="A25" s="386">
        <f>A24/B23</f>
        <v>3.9308680000000003</v>
      </c>
      <c r="B25" s="338"/>
      <c r="C25" s="338" t="s">
        <v>17</v>
      </c>
      <c r="D25" s="369"/>
      <c r="E25" s="341"/>
      <c r="F25" s="386">
        <f>A25</f>
        <v>3.9308680000000003</v>
      </c>
      <c r="G25" s="370"/>
      <c r="H25" s="342">
        <f t="shared" si="2"/>
        <v>0</v>
      </c>
      <c r="I25" s="343">
        <f t="shared" si="3"/>
        <v>0</v>
      </c>
    </row>
    <row r="26" spans="1:9" s="344" customFormat="1" ht="15.75">
      <c r="A26" s="386"/>
      <c r="B26" s="338"/>
      <c r="C26" s="387"/>
      <c r="D26" s="388"/>
      <c r="E26" s="341"/>
      <c r="F26" s="386"/>
      <c r="G26" s="341"/>
      <c r="H26" s="342"/>
      <c r="I26" s="343"/>
    </row>
    <row r="27" spans="1:9" s="94" customFormat="1" ht="15.75">
      <c r="A27" s="88"/>
      <c r="B27" s="89" t="s">
        <v>96</v>
      </c>
      <c r="C27" s="1271" t="s">
        <v>97</v>
      </c>
      <c r="D27" s="1272"/>
      <c r="E27" s="90"/>
      <c r="F27" s="91"/>
      <c r="G27" s="90"/>
      <c r="H27" s="92"/>
      <c r="I27" s="93"/>
    </row>
    <row r="28" spans="1:9" s="102" customFormat="1">
      <c r="A28" s="95">
        <f>E28*F28</f>
        <v>1305.7082692500001</v>
      </c>
      <c r="B28" s="96">
        <v>23</v>
      </c>
      <c r="C28" s="97" t="s">
        <v>98</v>
      </c>
      <c r="D28" s="96">
        <v>160.435</v>
      </c>
      <c r="E28" s="98">
        <f>D28*B28/1000</f>
        <v>3.6900050000000002</v>
      </c>
      <c r="F28" s="95">
        <v>353.85</v>
      </c>
      <c r="G28" s="425">
        <f t="shared" ref="G28" si="4">E28</f>
        <v>3.6900050000000002</v>
      </c>
      <c r="H28" s="100">
        <f t="shared" ref="H28:H34" si="5">D28*B28/1000</f>
        <v>3.6900050000000002</v>
      </c>
      <c r="I28" s="101">
        <f t="shared" ref="I28:I34" si="6">G28*F28</f>
        <v>1305.7082692500001</v>
      </c>
    </row>
    <row r="29" spans="1:9" s="71" customFormat="1">
      <c r="A29" s="103">
        <f t="shared" ref="A29:A32" si="7">E29*F29</f>
        <v>10.499499999999999</v>
      </c>
      <c r="B29" s="96">
        <v>23</v>
      </c>
      <c r="C29" s="104" t="s">
        <v>28</v>
      </c>
      <c r="D29" s="60">
        <v>5</v>
      </c>
      <c r="E29" s="105">
        <f t="shared" ref="E29" si="8">D29*B29/1000</f>
        <v>0.115</v>
      </c>
      <c r="F29" s="103">
        <v>91.3</v>
      </c>
      <c r="G29" s="106"/>
      <c r="H29" s="107">
        <f>D29*B29/1000</f>
        <v>0.115</v>
      </c>
      <c r="I29" s="108">
        <f>G29*F29</f>
        <v>0</v>
      </c>
    </row>
    <row r="30" spans="1:9" s="116" customFormat="1">
      <c r="A30" s="109">
        <f>E30*F30</f>
        <v>26.374237999999998</v>
      </c>
      <c r="B30" s="96">
        <v>23</v>
      </c>
      <c r="C30" s="110" t="s">
        <v>13</v>
      </c>
      <c r="D30" s="111">
        <v>2.218</v>
      </c>
      <c r="E30" s="112">
        <f>D30*B30/1000</f>
        <v>5.1013999999999997E-2</v>
      </c>
      <c r="F30" s="109">
        <v>517</v>
      </c>
      <c r="G30" s="424">
        <f>E30</f>
        <v>5.1013999999999997E-2</v>
      </c>
      <c r="H30" s="114">
        <f t="shared" ref="H30" si="9">D30*B30/1000</f>
        <v>5.1013999999999997E-2</v>
      </c>
      <c r="I30" s="115">
        <f t="shared" ref="I30" si="10">G30*F30</f>
        <v>26.374237999999998</v>
      </c>
    </row>
    <row r="31" spans="1:9" s="116" customFormat="1">
      <c r="A31" s="109">
        <f>E31*F31</f>
        <v>106.52530775999998</v>
      </c>
      <c r="B31" s="96">
        <v>23</v>
      </c>
      <c r="C31" s="110" t="s">
        <v>13</v>
      </c>
      <c r="D31" s="111">
        <v>7.782</v>
      </c>
      <c r="E31" s="112">
        <f>D31*B31/1000</f>
        <v>0.17898599999999998</v>
      </c>
      <c r="F31" s="109">
        <v>595.16</v>
      </c>
      <c r="G31" s="113">
        <f>E31</f>
        <v>0.17898599999999998</v>
      </c>
      <c r="H31" s="114">
        <f t="shared" ref="H31" si="11">D31*B31/1000</f>
        <v>0.17898599999999998</v>
      </c>
      <c r="I31" s="115">
        <f t="shared" ref="I31" si="12">G31*F31</f>
        <v>106.52530775999998</v>
      </c>
    </row>
    <row r="32" spans="1:9" s="71" customFormat="1">
      <c r="A32" s="103">
        <f t="shared" si="7"/>
        <v>0.69000000000000006</v>
      </c>
      <c r="B32" s="96">
        <v>23</v>
      </c>
      <c r="C32" s="104" t="s">
        <v>31</v>
      </c>
      <c r="D32" s="60">
        <v>2.5</v>
      </c>
      <c r="E32" s="105">
        <f>B32*D32/1000</f>
        <v>5.7500000000000002E-2</v>
      </c>
      <c r="F32" s="103">
        <v>12</v>
      </c>
      <c r="G32" s="106"/>
      <c r="H32" s="107">
        <f t="shared" si="5"/>
        <v>5.7500000000000002E-2</v>
      </c>
      <c r="I32" s="108">
        <f t="shared" si="6"/>
        <v>0</v>
      </c>
    </row>
    <row r="33" spans="1:15" s="71" customFormat="1">
      <c r="A33" s="103">
        <f>SUM(A28:A32)</f>
        <v>1449.7973150100001</v>
      </c>
      <c r="B33" s="60"/>
      <c r="C33" s="117" t="s">
        <v>16</v>
      </c>
      <c r="D33" s="60"/>
      <c r="E33" s="105"/>
      <c r="F33" s="103"/>
      <c r="G33" s="106"/>
      <c r="H33" s="107">
        <f t="shared" si="5"/>
        <v>0</v>
      </c>
      <c r="I33" s="108">
        <f t="shared" si="6"/>
        <v>0</v>
      </c>
    </row>
    <row r="34" spans="1:15" s="71" customFormat="1" ht="15.75">
      <c r="A34" s="76">
        <f>A33/B32</f>
        <v>63.034665870000005</v>
      </c>
      <c r="B34" s="60"/>
      <c r="C34" s="117" t="s">
        <v>17</v>
      </c>
      <c r="D34" s="60"/>
      <c r="E34" s="105"/>
      <c r="F34" s="76">
        <f>A34</f>
        <v>63.034665870000005</v>
      </c>
      <c r="G34" s="106"/>
      <c r="H34" s="107">
        <f t="shared" si="5"/>
        <v>0</v>
      </c>
      <c r="I34" s="108">
        <f t="shared" si="6"/>
        <v>0</v>
      </c>
    </row>
    <row r="35" spans="1:15" s="71" customFormat="1" ht="15.75">
      <c r="A35" s="76"/>
      <c r="B35" s="60"/>
      <c r="C35" s="118"/>
      <c r="D35" s="64"/>
      <c r="E35" s="105"/>
      <c r="F35" s="76"/>
      <c r="G35" s="106"/>
      <c r="H35" s="107"/>
      <c r="I35" s="108"/>
    </row>
    <row r="36" spans="1:15" s="71" customFormat="1" ht="15.75">
      <c r="A36" s="119"/>
      <c r="B36" s="120">
        <v>200</v>
      </c>
      <c r="C36" s="121" t="s">
        <v>99</v>
      </c>
      <c r="D36" s="61"/>
      <c r="E36" s="62"/>
      <c r="F36" s="122"/>
      <c r="G36" s="105"/>
      <c r="H36" s="107"/>
      <c r="I36" s="108"/>
      <c r="O36" s="71" t="s">
        <v>18</v>
      </c>
    </row>
    <row r="37" spans="1:15" s="71" customFormat="1">
      <c r="A37" s="103">
        <f>E37*F37</f>
        <v>10.924999999999999</v>
      </c>
      <c r="B37" s="60">
        <v>23</v>
      </c>
      <c r="C37" s="104" t="s">
        <v>54</v>
      </c>
      <c r="D37" s="60">
        <v>1</v>
      </c>
      <c r="E37" s="105">
        <f>D37*B37/1000</f>
        <v>2.3E-2</v>
      </c>
      <c r="F37" s="103">
        <v>475</v>
      </c>
      <c r="G37" s="106">
        <f>E37</f>
        <v>2.3E-2</v>
      </c>
      <c r="H37" s="107">
        <f>D37*B37/1000</f>
        <v>2.3E-2</v>
      </c>
      <c r="I37" s="108">
        <f>G37*F37</f>
        <v>10.924999999999999</v>
      </c>
    </row>
    <row r="38" spans="1:15" s="71" customFormat="1">
      <c r="A38" s="103">
        <f>E38*F38</f>
        <v>14.72</v>
      </c>
      <c r="B38" s="60">
        <v>23</v>
      </c>
      <c r="C38" s="104" t="s">
        <v>14</v>
      </c>
      <c r="D38" s="60">
        <v>10</v>
      </c>
      <c r="E38" s="105">
        <f>D38*B38/1000</f>
        <v>0.23</v>
      </c>
      <c r="F38" s="103">
        <v>64</v>
      </c>
      <c r="G38" s="106">
        <f>E38</f>
        <v>0.23</v>
      </c>
      <c r="H38" s="107">
        <f>D38*B38/1000</f>
        <v>0.23</v>
      </c>
      <c r="I38" s="108">
        <f>G38*F38</f>
        <v>14.72</v>
      </c>
    </row>
    <row r="39" spans="1:15" s="71" customFormat="1">
      <c r="A39" s="103">
        <f>SUM(A37:A38)</f>
        <v>25.645</v>
      </c>
      <c r="B39" s="61"/>
      <c r="C39" s="61" t="s">
        <v>16</v>
      </c>
      <c r="D39" s="60"/>
      <c r="E39" s="105"/>
      <c r="F39" s="103"/>
      <c r="G39" s="62"/>
      <c r="H39" s="107">
        <f>D39*B39/1000</f>
        <v>0</v>
      </c>
      <c r="I39" s="108">
        <f>G39*F39</f>
        <v>0</v>
      </c>
    </row>
    <row r="40" spans="1:15" s="71" customFormat="1" ht="15.75">
      <c r="A40" s="76">
        <f>A39/B37</f>
        <v>1.115</v>
      </c>
      <c r="B40" s="67"/>
      <c r="C40" s="61" t="s">
        <v>17</v>
      </c>
      <c r="D40" s="60"/>
      <c r="E40" s="105"/>
      <c r="F40" s="76">
        <f>A40</f>
        <v>1.115</v>
      </c>
      <c r="G40" s="62"/>
      <c r="H40" s="107">
        <f>D40*B40/1000</f>
        <v>0</v>
      </c>
      <c r="I40" s="108">
        <f>G40*F40</f>
        <v>0</v>
      </c>
    </row>
    <row r="41" spans="1:15" s="71" customFormat="1" ht="15.75">
      <c r="A41" s="76"/>
      <c r="B41" s="67"/>
      <c r="C41" s="61"/>
      <c r="D41" s="60"/>
      <c r="E41" s="105"/>
      <c r="F41" s="76"/>
      <c r="G41" s="62"/>
      <c r="H41" s="107"/>
      <c r="I41" s="108"/>
    </row>
    <row r="42" spans="1:15" s="71" customFormat="1" ht="15.75">
      <c r="A42" s="119"/>
      <c r="B42" s="120">
        <v>25</v>
      </c>
      <c r="C42" s="121" t="s">
        <v>19</v>
      </c>
      <c r="D42" s="61"/>
      <c r="E42" s="62"/>
      <c r="F42" s="122"/>
      <c r="G42" s="62"/>
      <c r="H42" s="107"/>
      <c r="I42" s="108"/>
    </row>
    <row r="43" spans="1:15" s="71" customFormat="1">
      <c r="A43" s="103">
        <f>E43*F43</f>
        <v>80.592000000000013</v>
      </c>
      <c r="B43" s="60">
        <v>23</v>
      </c>
      <c r="C43" s="104" t="s">
        <v>20</v>
      </c>
      <c r="D43" s="60">
        <v>48</v>
      </c>
      <c r="E43" s="105">
        <f>D43*B43/1000</f>
        <v>1.1040000000000001</v>
      </c>
      <c r="F43" s="103">
        <v>73</v>
      </c>
      <c r="G43" s="106">
        <f>E43</f>
        <v>1.1040000000000001</v>
      </c>
      <c r="H43" s="107">
        <f>D43*B43/1000</f>
        <v>1.1040000000000001</v>
      </c>
      <c r="I43" s="108">
        <f>G43*F43</f>
        <v>80.592000000000013</v>
      </c>
    </row>
    <row r="44" spans="1:15" s="71" customFormat="1">
      <c r="A44" s="103">
        <f>SUM(A43)</f>
        <v>80.592000000000013</v>
      </c>
      <c r="B44" s="61"/>
      <c r="C44" s="61" t="s">
        <v>16</v>
      </c>
      <c r="D44" s="60"/>
      <c r="E44" s="105"/>
      <c r="F44" s="103"/>
      <c r="G44" s="62"/>
      <c r="H44" s="107">
        <f>D44*B44/1000</f>
        <v>0</v>
      </c>
      <c r="I44" s="108">
        <f>G44*F44</f>
        <v>0</v>
      </c>
    </row>
    <row r="45" spans="1:15" s="71" customFormat="1" ht="15.75">
      <c r="A45" s="76">
        <f>A44/B43</f>
        <v>3.5040000000000004</v>
      </c>
      <c r="B45" s="67"/>
      <c r="C45" s="61" t="s">
        <v>17</v>
      </c>
      <c r="D45" s="60"/>
      <c r="E45" s="105"/>
      <c r="F45" s="76">
        <f>A45</f>
        <v>3.5040000000000004</v>
      </c>
      <c r="G45" s="62"/>
      <c r="H45" s="107">
        <f>D45*B45/1000</f>
        <v>0</v>
      </c>
      <c r="I45" s="108">
        <f>G45*F45</f>
        <v>0</v>
      </c>
    </row>
    <row r="46" spans="1:15" s="71" customFormat="1" ht="15.75">
      <c r="A46" s="76"/>
      <c r="B46" s="67"/>
      <c r="C46" s="61"/>
      <c r="D46" s="60"/>
      <c r="E46" s="105"/>
      <c r="F46" s="76"/>
      <c r="G46" s="62"/>
      <c r="H46" s="107"/>
      <c r="I46" s="108"/>
    </row>
    <row r="47" spans="1:15" s="71" customFormat="1" ht="15.75">
      <c r="A47" s="119"/>
      <c r="B47" s="120">
        <v>25</v>
      </c>
      <c r="C47" s="121" t="s">
        <v>32</v>
      </c>
      <c r="D47" s="61"/>
      <c r="E47" s="62"/>
      <c r="F47" s="122"/>
      <c r="G47" s="62"/>
      <c r="H47" s="107"/>
      <c r="I47" s="108"/>
    </row>
    <row r="48" spans="1:15" s="71" customFormat="1">
      <c r="A48" s="103">
        <f>E48*F48</f>
        <v>78.555464999999998</v>
      </c>
      <c r="B48" s="60">
        <v>23</v>
      </c>
      <c r="C48" s="104" t="s">
        <v>100</v>
      </c>
      <c r="D48" s="60">
        <v>48.104999999999997</v>
      </c>
      <c r="E48" s="105">
        <f>D48*B48/1000</f>
        <v>1.1064149999999999</v>
      </c>
      <c r="F48" s="103">
        <v>71</v>
      </c>
      <c r="G48" s="106">
        <f>E48</f>
        <v>1.1064149999999999</v>
      </c>
      <c r="H48" s="107">
        <f>D48*B48/1000</f>
        <v>1.1064149999999999</v>
      </c>
      <c r="I48" s="108">
        <f>G48*F48</f>
        <v>78.555464999999998</v>
      </c>
    </row>
    <row r="49" spans="1:9" s="71" customFormat="1">
      <c r="A49" s="103">
        <f>SUM(A48)</f>
        <v>78.555464999999998</v>
      </c>
      <c r="B49" s="61"/>
      <c r="C49" s="61" t="s">
        <v>16</v>
      </c>
      <c r="D49" s="60"/>
      <c r="E49" s="105"/>
      <c r="F49" s="103"/>
      <c r="G49" s="62"/>
      <c r="H49" s="107">
        <f>D49*B49/1000</f>
        <v>0</v>
      </c>
      <c r="I49" s="108">
        <f>G49*F49</f>
        <v>0</v>
      </c>
    </row>
    <row r="50" spans="1:9" s="71" customFormat="1" ht="15.75">
      <c r="A50" s="76">
        <f>A49/B48</f>
        <v>3.4154550000000001</v>
      </c>
      <c r="B50" s="67"/>
      <c r="C50" s="61" t="s">
        <v>17</v>
      </c>
      <c r="D50" s="60"/>
      <c r="E50" s="105"/>
      <c r="F50" s="76">
        <f>A50</f>
        <v>3.4154550000000001</v>
      </c>
      <c r="G50" s="62"/>
      <c r="H50" s="107">
        <f>D50*B50/1000</f>
        <v>0</v>
      </c>
      <c r="I50" s="108">
        <f>G50*F50</f>
        <v>0</v>
      </c>
    </row>
    <row r="51" spans="1:9" s="71" customFormat="1" ht="15.75">
      <c r="A51" s="76"/>
      <c r="B51" s="67"/>
      <c r="C51" s="61"/>
      <c r="D51" s="60"/>
      <c r="E51" s="105"/>
      <c r="F51" s="76"/>
      <c r="G51" s="62"/>
      <c r="H51" s="107"/>
      <c r="I51" s="108"/>
    </row>
    <row r="52" spans="1:9" s="71" customFormat="1" ht="15.75">
      <c r="A52" s="76">
        <f>A49+A44+A39+A33+A24</f>
        <v>1724.9997440100001</v>
      </c>
      <c r="B52" s="61"/>
      <c r="C52" s="67" t="s">
        <v>21</v>
      </c>
      <c r="D52" s="61"/>
      <c r="E52" s="62"/>
      <c r="F52" s="76">
        <f>F53*B48</f>
        <v>1724.9997440100003</v>
      </c>
      <c r="G52" s="62"/>
      <c r="H52" s="59"/>
      <c r="I52" s="108">
        <f>SUM(I14:I51)</f>
        <v>1724.9997440100001</v>
      </c>
    </row>
    <row r="53" spans="1:9" s="71" customFormat="1" ht="15.75">
      <c r="A53" s="76">
        <f>A52/B48</f>
        <v>74.99998887000001</v>
      </c>
      <c r="B53" s="61"/>
      <c r="C53" s="67" t="s">
        <v>17</v>
      </c>
      <c r="D53" s="61"/>
      <c r="E53" s="62"/>
      <c r="F53" s="76">
        <f>A53</f>
        <v>74.99998887000001</v>
      </c>
      <c r="G53" s="62"/>
      <c r="H53" s="107"/>
      <c r="I53" s="108"/>
    </row>
    <row r="54" spans="1:9" s="71" customFormat="1" ht="15.75">
      <c r="C54" s="1273" t="s">
        <v>101</v>
      </c>
      <c r="D54" s="1273"/>
      <c r="E54" s="1273"/>
      <c r="F54" s="1273"/>
      <c r="G54" s="1273"/>
      <c r="H54" s="123"/>
      <c r="I54" s="54"/>
    </row>
    <row r="55" spans="1:9" s="71" customFormat="1" ht="15.75">
      <c r="C55" s="1273" t="s">
        <v>22</v>
      </c>
      <c r="D55" s="1273"/>
      <c r="E55" s="1273"/>
      <c r="F55" s="1273"/>
      <c r="G55" s="1273"/>
      <c r="H55" s="123"/>
      <c r="I55" s="54"/>
    </row>
    <row r="56" spans="1:9" s="71" customFormat="1" ht="15.75">
      <c r="B56" s="124"/>
      <c r="C56" s="124" t="s">
        <v>23</v>
      </c>
      <c r="D56" s="124"/>
      <c r="E56" s="124"/>
      <c r="F56" s="124"/>
      <c r="G56" s="124"/>
      <c r="H56" s="54"/>
      <c r="I56" s="5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7:D27"/>
    <mergeCell ref="C54:G54"/>
    <mergeCell ref="C55:G55"/>
  </mergeCells>
  <pageMargins left="0.7" right="0.7" top="0.75" bottom="0.75" header="0.3" footer="0.3"/>
  <pageSetup paperSize="9" scale="70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6" zoomScale="84" zoomScaleSheetLayoutView="84" workbookViewId="0">
      <selection activeCell="D29" sqref="D29"/>
    </sheetView>
  </sheetViews>
  <sheetFormatPr defaultRowHeight="15"/>
  <cols>
    <col min="1" max="1" width="13.28515625" style="485" customWidth="1"/>
    <col min="2" max="2" width="9.140625" style="485"/>
    <col min="3" max="3" width="56.7109375" style="485" customWidth="1"/>
    <col min="4" max="4" width="11.5703125" style="485" customWidth="1"/>
    <col min="5" max="5" width="11.28515625" style="485" customWidth="1"/>
    <col min="6" max="6" width="13.28515625" style="485" customWidth="1"/>
    <col min="7" max="7" width="11.7109375" style="485" customWidth="1"/>
    <col min="8" max="8" width="8.85546875" style="485" customWidth="1"/>
    <col min="9" max="9" width="13" style="485" customWidth="1"/>
    <col min="10" max="16384" width="9.140625" style="485"/>
  </cols>
  <sheetData>
    <row r="1" spans="1:9" s="427" customFormat="1">
      <c r="H1" s="428"/>
      <c r="I1" s="428"/>
    </row>
    <row r="2" spans="1:9" s="427" customFormat="1" ht="15.75">
      <c r="A2" s="429"/>
      <c r="B2" s="1318" t="s">
        <v>0</v>
      </c>
      <c r="C2" s="1318"/>
      <c r="D2" s="1318"/>
      <c r="E2" s="1318"/>
      <c r="F2" s="1318"/>
      <c r="G2" s="1318"/>
      <c r="H2" s="428"/>
      <c r="I2" s="428"/>
    </row>
    <row r="3" spans="1:9" s="427" customFormat="1" ht="12.75" customHeight="1">
      <c r="A3" s="429"/>
      <c r="B3" s="1318"/>
      <c r="C3" s="1318"/>
      <c r="D3" s="1318"/>
      <c r="E3" s="1318"/>
      <c r="F3" s="1318"/>
      <c r="G3" s="1318"/>
      <c r="H3" s="428"/>
      <c r="I3" s="428"/>
    </row>
    <row r="4" spans="1:9" s="427" customFormat="1" ht="30" customHeight="1">
      <c r="A4" s="429"/>
      <c r="B4" s="1319"/>
      <c r="C4" s="1321" t="s">
        <v>1</v>
      </c>
      <c r="D4" s="1323" t="s">
        <v>2</v>
      </c>
      <c r="E4" s="1325" t="s">
        <v>3</v>
      </c>
      <c r="F4" s="430"/>
      <c r="G4" s="431"/>
      <c r="H4" s="428"/>
      <c r="I4" s="428"/>
    </row>
    <row r="5" spans="1:9" s="427" customFormat="1" ht="40.5" customHeight="1">
      <c r="A5" s="432"/>
      <c r="B5" s="1320"/>
      <c r="C5" s="1322"/>
      <c r="D5" s="1324"/>
      <c r="E5" s="1326"/>
      <c r="F5" s="1327" t="s">
        <v>4</v>
      </c>
      <c r="G5" s="1328"/>
      <c r="H5" s="428"/>
      <c r="I5" s="428"/>
    </row>
    <row r="6" spans="1:9" s="427" customFormat="1" ht="15.95" customHeight="1">
      <c r="A6" s="433"/>
      <c r="B6" s="434"/>
      <c r="C6" s="435"/>
      <c r="D6" s="436"/>
      <c r="E6" s="437"/>
      <c r="F6" s="1329" t="s">
        <v>5</v>
      </c>
      <c r="G6" s="1330"/>
      <c r="H6" s="428"/>
      <c r="I6" s="428"/>
    </row>
    <row r="7" spans="1:9" s="427" customFormat="1" ht="15.95" customHeight="1">
      <c r="A7" s="433"/>
      <c r="B7" s="438"/>
      <c r="C7" s="435"/>
      <c r="D7" s="436"/>
      <c r="E7" s="437"/>
      <c r="F7" s="439"/>
      <c r="G7" s="440"/>
      <c r="H7" s="428"/>
      <c r="I7" s="428"/>
    </row>
    <row r="8" spans="1:9" s="427" customFormat="1" ht="15.95" customHeight="1">
      <c r="A8" s="433"/>
      <c r="B8" s="438"/>
      <c r="C8" s="435"/>
      <c r="D8" s="436"/>
      <c r="E8" s="437"/>
      <c r="F8" s="1331"/>
      <c r="G8" s="1332"/>
      <c r="H8" s="428"/>
      <c r="I8" s="428"/>
    </row>
    <row r="9" spans="1:9" s="427" customFormat="1" ht="15.95" customHeight="1">
      <c r="A9" s="433"/>
      <c r="B9" s="438"/>
      <c r="C9" s="442"/>
      <c r="D9" s="436"/>
      <c r="E9" s="437"/>
      <c r="F9" s="430"/>
      <c r="G9" s="443"/>
      <c r="H9" s="428"/>
      <c r="I9" s="428"/>
    </row>
    <row r="10" spans="1:9" s="427" customFormat="1" ht="15.95" customHeight="1">
      <c r="A10" s="444"/>
      <c r="B10" s="445"/>
      <c r="C10" s="435"/>
      <c r="D10" s="436"/>
      <c r="E10" s="437"/>
      <c r="F10" s="430"/>
      <c r="G10" s="443"/>
      <c r="H10" s="428"/>
      <c r="I10" s="428"/>
    </row>
    <row r="11" spans="1:9" s="427" customFormat="1" ht="20.100000000000001" customHeight="1">
      <c r="A11" s="429"/>
      <c r="B11" s="446"/>
      <c r="C11" s="447" t="s">
        <v>135</v>
      </c>
      <c r="D11" s="431"/>
      <c r="E11" s="430"/>
      <c r="F11" s="430"/>
      <c r="G11" s="431"/>
      <c r="H11" s="428"/>
      <c r="I11" s="428"/>
    </row>
    <row r="12" spans="1:9" s="427" customFormat="1" ht="75">
      <c r="A12" s="448" t="s">
        <v>6</v>
      </c>
      <c r="B12" s="449" t="s">
        <v>7</v>
      </c>
      <c r="C12" s="449" t="s">
        <v>8</v>
      </c>
      <c r="D12" s="449" t="s">
        <v>9</v>
      </c>
      <c r="E12" s="450" t="s">
        <v>10</v>
      </c>
      <c r="F12" s="449" t="s">
        <v>11</v>
      </c>
      <c r="G12" s="450" t="s">
        <v>12</v>
      </c>
      <c r="H12" s="428"/>
      <c r="I12" s="428"/>
    </row>
    <row r="13" spans="1:9" s="427" customFormat="1" ht="20.100000000000001" customHeight="1">
      <c r="A13" s="451"/>
      <c r="B13" s="452"/>
      <c r="C13" s="453">
        <v>45240</v>
      </c>
      <c r="D13" s="449"/>
      <c r="E13" s="450"/>
      <c r="F13" s="452"/>
      <c r="G13" s="450"/>
      <c r="H13" s="428"/>
      <c r="I13" s="428"/>
    </row>
    <row r="14" spans="1:9" s="446" customFormat="1" ht="15.95" customHeight="1">
      <c r="A14" s="451"/>
      <c r="B14" s="435"/>
      <c r="C14" s="454"/>
      <c r="D14" s="438"/>
      <c r="E14" s="455"/>
      <c r="F14" s="451"/>
      <c r="G14" s="455"/>
      <c r="H14" s="456"/>
      <c r="I14" s="457"/>
    </row>
    <row r="15" spans="1:9" s="446" customFormat="1" ht="15.95" customHeight="1">
      <c r="A15" s="458"/>
      <c r="B15" s="459">
        <v>100</v>
      </c>
      <c r="C15" s="1333" t="s">
        <v>129</v>
      </c>
      <c r="D15" s="1334"/>
      <c r="E15" s="455"/>
      <c r="F15" s="434"/>
      <c r="G15" s="455"/>
      <c r="H15" s="456"/>
      <c r="I15" s="457"/>
    </row>
    <row r="16" spans="1:9" s="446" customFormat="1" ht="15.95" customHeight="1">
      <c r="A16" s="458">
        <f t="shared" ref="A16:A20" si="0">E16*F16</f>
        <v>3937.08</v>
      </c>
      <c r="B16" s="434">
        <v>218</v>
      </c>
      <c r="C16" s="435" t="s">
        <v>130</v>
      </c>
      <c r="D16" s="434">
        <v>140</v>
      </c>
      <c r="E16" s="455">
        <f>B16*D16/1000</f>
        <v>30.52</v>
      </c>
      <c r="F16" s="458">
        <v>129</v>
      </c>
      <c r="G16" s="460">
        <f>E16</f>
        <v>30.52</v>
      </c>
      <c r="H16" s="456">
        <f>D16*B16/1000</f>
        <v>30.52</v>
      </c>
      <c r="I16" s="457">
        <f>G16*F16</f>
        <v>3937.08</v>
      </c>
    </row>
    <row r="17" spans="1:15" s="467" customFormat="1" ht="15.95" customHeight="1">
      <c r="A17" s="458">
        <f t="shared" si="0"/>
        <v>255.91020000000003</v>
      </c>
      <c r="B17" s="434">
        <v>218</v>
      </c>
      <c r="C17" s="461" t="s">
        <v>28</v>
      </c>
      <c r="D17" s="462">
        <v>10</v>
      </c>
      <c r="E17" s="463">
        <f>D17*B17/1000</f>
        <v>2.1800000000000002</v>
      </c>
      <c r="F17" s="464">
        <v>117.39</v>
      </c>
      <c r="G17" s="460">
        <f t="shared" ref="G17:G18" si="1">E17</f>
        <v>2.1800000000000002</v>
      </c>
      <c r="H17" s="465">
        <f>D17*B17/1000</f>
        <v>2.1800000000000002</v>
      </c>
      <c r="I17" s="466">
        <f>G17*F17</f>
        <v>255.91020000000003</v>
      </c>
    </row>
    <row r="18" spans="1:15" s="474" customFormat="1" ht="15.95" customHeight="1">
      <c r="A18" s="458">
        <f t="shared" si="0"/>
        <v>76.300000000000011</v>
      </c>
      <c r="B18" s="434">
        <v>218</v>
      </c>
      <c r="C18" s="468" t="s">
        <v>40</v>
      </c>
      <c r="D18" s="469">
        <v>10</v>
      </c>
      <c r="E18" s="470">
        <f>D18*B18/1000</f>
        <v>2.1800000000000002</v>
      </c>
      <c r="F18" s="471">
        <v>35</v>
      </c>
      <c r="G18" s="460">
        <f t="shared" si="1"/>
        <v>2.1800000000000002</v>
      </c>
      <c r="H18" s="472">
        <f t="shared" ref="H18" si="2">D18*B18/1000</f>
        <v>2.1800000000000002</v>
      </c>
      <c r="I18" s="473">
        <f t="shared" ref="I18" si="3">G18*F18</f>
        <v>76.300000000000011</v>
      </c>
    </row>
    <row r="19" spans="1:15" s="446" customFormat="1" ht="15.95" customHeight="1">
      <c r="A19" s="458">
        <f t="shared" si="0"/>
        <v>333.54</v>
      </c>
      <c r="B19" s="434">
        <v>218</v>
      </c>
      <c r="C19" s="475" t="s">
        <v>20</v>
      </c>
      <c r="D19" s="434">
        <v>18</v>
      </c>
      <c r="E19" s="455">
        <f>D19*B19/1000</f>
        <v>3.9239999999999999</v>
      </c>
      <c r="F19" s="458">
        <v>85</v>
      </c>
      <c r="G19" s="460">
        <f>E19+E39</f>
        <v>9.81</v>
      </c>
      <c r="H19" s="456">
        <f>D19*B19/1000</f>
        <v>3.9239999999999999</v>
      </c>
      <c r="I19" s="457">
        <f>G19*F19</f>
        <v>833.85</v>
      </c>
    </row>
    <row r="20" spans="1:15" s="446" customFormat="1" ht="15.95" customHeight="1">
      <c r="A20" s="458">
        <f t="shared" si="0"/>
        <v>3.488</v>
      </c>
      <c r="B20" s="434">
        <v>218</v>
      </c>
      <c r="C20" s="475" t="s">
        <v>31</v>
      </c>
      <c r="D20" s="434">
        <v>1</v>
      </c>
      <c r="E20" s="455">
        <f>B20*D20/1000</f>
        <v>0.218</v>
      </c>
      <c r="F20" s="458">
        <v>16</v>
      </c>
      <c r="G20" s="460">
        <f>E20+E28</f>
        <v>0.43687200000000004</v>
      </c>
      <c r="H20" s="456">
        <f>D20*B20/1000</f>
        <v>0.218</v>
      </c>
      <c r="I20" s="457">
        <f>G20*F20</f>
        <v>6.9899520000000006</v>
      </c>
    </row>
    <row r="21" spans="1:15" s="446" customFormat="1" ht="15.95" customHeight="1">
      <c r="A21" s="458">
        <f>SUM(A16:A20)</f>
        <v>4606.3182000000006</v>
      </c>
      <c r="B21" s="434"/>
      <c r="C21" s="476" t="s">
        <v>16</v>
      </c>
      <c r="D21" s="434"/>
      <c r="E21" s="455"/>
      <c r="F21" s="458"/>
      <c r="G21" s="477"/>
      <c r="H21" s="456">
        <f>D21*B21/1000</f>
        <v>0</v>
      </c>
      <c r="I21" s="457">
        <f>G21*F21</f>
        <v>0</v>
      </c>
    </row>
    <row r="22" spans="1:15" s="446" customFormat="1" ht="15.95" customHeight="1">
      <c r="A22" s="451">
        <f>A21/B16</f>
        <v>21.129900000000003</v>
      </c>
      <c r="B22" s="434"/>
      <c r="C22" s="476" t="s">
        <v>17</v>
      </c>
      <c r="D22" s="434"/>
      <c r="E22" s="455"/>
      <c r="F22" s="451">
        <f>A22</f>
        <v>21.129900000000003</v>
      </c>
      <c r="G22" s="477"/>
      <c r="H22" s="456">
        <f>D22*B22/1000</f>
        <v>0</v>
      </c>
      <c r="I22" s="457">
        <f>G22*F22</f>
        <v>0</v>
      </c>
    </row>
    <row r="23" spans="1:15" s="446" customFormat="1" ht="15.95" customHeight="1">
      <c r="A23" s="451"/>
      <c r="B23" s="434"/>
      <c r="C23" s="478"/>
      <c r="D23" s="438"/>
      <c r="E23" s="455"/>
      <c r="F23" s="451"/>
      <c r="G23" s="460"/>
      <c r="H23" s="456"/>
      <c r="I23" s="457"/>
    </row>
    <row r="24" spans="1:15" s="446" customFormat="1" ht="15.95" customHeight="1">
      <c r="A24" s="479"/>
      <c r="B24" s="459">
        <v>150</v>
      </c>
      <c r="C24" s="480" t="s">
        <v>131</v>
      </c>
      <c r="D24" s="435"/>
      <c r="E24" s="436"/>
      <c r="F24" s="481"/>
      <c r="G24" s="455"/>
      <c r="H24" s="456"/>
      <c r="I24" s="457"/>
      <c r="O24" s="446" t="s">
        <v>18</v>
      </c>
    </row>
    <row r="25" spans="1:15" s="446" customFormat="1" ht="15.95" customHeight="1">
      <c r="A25" s="458">
        <f>E25*F25</f>
        <v>824.04</v>
      </c>
      <c r="B25" s="434">
        <v>218</v>
      </c>
      <c r="C25" s="475" t="s">
        <v>77</v>
      </c>
      <c r="D25" s="434">
        <v>189</v>
      </c>
      <c r="E25" s="455">
        <f>D25*B25/1000</f>
        <v>41.201999999999998</v>
      </c>
      <c r="F25" s="458">
        <v>20</v>
      </c>
      <c r="G25" s="482">
        <f>E25</f>
        <v>41.201999999999998</v>
      </c>
      <c r="H25" s="456">
        <f t="shared" ref="H25:H30" si="4">D25*B25/1000</f>
        <v>41.201999999999998</v>
      </c>
      <c r="I25" s="457">
        <f t="shared" ref="I25:I30" si="5">G25*F25</f>
        <v>824.04</v>
      </c>
    </row>
    <row r="26" spans="1:15" s="446" customFormat="1" ht="15.95" customHeight="1">
      <c r="A26" s="458">
        <f t="shared" ref="A26:A28" si="6">E26*F26</f>
        <v>650.73</v>
      </c>
      <c r="B26" s="434">
        <v>218</v>
      </c>
      <c r="C26" s="475" t="s">
        <v>13</v>
      </c>
      <c r="D26" s="434">
        <v>5</v>
      </c>
      <c r="E26" s="455">
        <f>D26*B26/1000</f>
        <v>1.0900000000000001</v>
      </c>
      <c r="F26" s="458">
        <v>597</v>
      </c>
      <c r="G26" s="460">
        <f>E26</f>
        <v>1.0900000000000001</v>
      </c>
      <c r="H26" s="456">
        <f t="shared" si="4"/>
        <v>1.0900000000000001</v>
      </c>
      <c r="I26" s="457">
        <f t="shared" si="5"/>
        <v>650.73</v>
      </c>
    </row>
    <row r="27" spans="1:15" s="446" customFormat="1" ht="15.95" customHeight="1">
      <c r="A27" s="458">
        <f t="shared" si="6"/>
        <v>306.01183200000003</v>
      </c>
      <c r="B27" s="434">
        <v>218</v>
      </c>
      <c r="C27" s="475" t="s">
        <v>132</v>
      </c>
      <c r="D27" s="434">
        <v>20.643000000000001</v>
      </c>
      <c r="E27" s="455">
        <f>D27*B27/1000</f>
        <v>4.5001740000000003</v>
      </c>
      <c r="F27" s="458">
        <v>68</v>
      </c>
      <c r="G27" s="486">
        <f>E27</f>
        <v>4.5001740000000003</v>
      </c>
      <c r="H27" s="456">
        <f t="shared" si="4"/>
        <v>4.5001740000000003</v>
      </c>
      <c r="I27" s="457">
        <f t="shared" si="5"/>
        <v>306.01183200000003</v>
      </c>
    </row>
    <row r="28" spans="1:15" s="446" customFormat="1" ht="15.95" customHeight="1">
      <c r="A28" s="458">
        <f t="shared" si="6"/>
        <v>3.5019520000000002</v>
      </c>
      <c r="B28" s="434">
        <v>218</v>
      </c>
      <c r="C28" s="475" t="s">
        <v>31</v>
      </c>
      <c r="D28" s="434">
        <v>1.004</v>
      </c>
      <c r="E28" s="455">
        <f>B28*D28/1000</f>
        <v>0.21887200000000001</v>
      </c>
      <c r="F28" s="458">
        <v>16</v>
      </c>
      <c r="G28" s="460"/>
      <c r="H28" s="456">
        <f t="shared" si="4"/>
        <v>0.21887200000000001</v>
      </c>
      <c r="I28" s="457">
        <f t="shared" si="5"/>
        <v>0</v>
      </c>
    </row>
    <row r="29" spans="1:15" s="446" customFormat="1" ht="15.95" customHeight="1">
      <c r="A29" s="458">
        <f>SUM(A25:A28)</f>
        <v>1784.2837840000002</v>
      </c>
      <c r="B29" s="435"/>
      <c r="C29" s="435" t="s">
        <v>16</v>
      </c>
      <c r="D29" s="434"/>
      <c r="E29" s="455"/>
      <c r="F29" s="458"/>
      <c r="G29" s="436"/>
      <c r="H29" s="456">
        <f t="shared" si="4"/>
        <v>0</v>
      </c>
      <c r="I29" s="457">
        <f t="shared" si="5"/>
        <v>0</v>
      </c>
    </row>
    <row r="30" spans="1:15" s="446" customFormat="1" ht="15.95" customHeight="1">
      <c r="A30" s="451">
        <f>A29/B28</f>
        <v>8.1847880000000011</v>
      </c>
      <c r="B30" s="442"/>
      <c r="C30" s="435" t="s">
        <v>17</v>
      </c>
      <c r="D30" s="434"/>
      <c r="E30" s="455"/>
      <c r="F30" s="451">
        <f>A30</f>
        <v>8.1847880000000011</v>
      </c>
      <c r="G30" s="436"/>
      <c r="H30" s="456">
        <f t="shared" si="4"/>
        <v>0</v>
      </c>
      <c r="I30" s="457">
        <f t="shared" si="5"/>
        <v>0</v>
      </c>
    </row>
    <row r="31" spans="1:15" s="446" customFormat="1" ht="15.95" customHeight="1">
      <c r="A31" s="451"/>
      <c r="B31" s="434"/>
      <c r="C31" s="478"/>
      <c r="D31" s="438"/>
      <c r="E31" s="455"/>
      <c r="F31" s="451"/>
      <c r="G31" s="460"/>
      <c r="H31" s="456"/>
      <c r="I31" s="457"/>
    </row>
    <row r="32" spans="1:15" s="446" customFormat="1" ht="15.95" customHeight="1">
      <c r="A32" s="479"/>
      <c r="B32" s="459">
        <v>200</v>
      </c>
      <c r="C32" s="480" t="s">
        <v>133</v>
      </c>
      <c r="D32" s="435"/>
      <c r="E32" s="436"/>
      <c r="F32" s="481"/>
      <c r="G32" s="455"/>
      <c r="H32" s="456"/>
      <c r="I32" s="457"/>
      <c r="O32" s="446" t="s">
        <v>18</v>
      </c>
    </row>
    <row r="33" spans="1:9" s="446" customFormat="1" ht="15.95" customHeight="1">
      <c r="A33" s="458">
        <f>E33*F33</f>
        <v>403.3</v>
      </c>
      <c r="B33" s="434">
        <v>218</v>
      </c>
      <c r="C33" s="475" t="s">
        <v>134</v>
      </c>
      <c r="D33" s="434">
        <v>10</v>
      </c>
      <c r="E33" s="455">
        <f>D33*B33/1000</f>
        <v>2.1800000000000002</v>
      </c>
      <c r="F33" s="458">
        <v>185</v>
      </c>
      <c r="G33" s="482">
        <f>E33</f>
        <v>2.1800000000000002</v>
      </c>
      <c r="H33" s="456">
        <f>D33*B33/1000</f>
        <v>2.1800000000000002</v>
      </c>
      <c r="I33" s="457">
        <f>G33*F33</f>
        <v>403.3</v>
      </c>
    </row>
    <row r="34" spans="1:9" s="446" customFormat="1" ht="15.95" customHeight="1">
      <c r="A34" s="458">
        <f>E34*F34</f>
        <v>324.82000000000005</v>
      </c>
      <c r="B34" s="434">
        <v>218</v>
      </c>
      <c r="C34" s="475" t="s">
        <v>14</v>
      </c>
      <c r="D34" s="434">
        <v>20</v>
      </c>
      <c r="E34" s="455">
        <f>D34*B34/1000</f>
        <v>4.3600000000000003</v>
      </c>
      <c r="F34" s="458">
        <v>74.5</v>
      </c>
      <c r="G34" s="482">
        <f>E34</f>
        <v>4.3600000000000003</v>
      </c>
      <c r="H34" s="456">
        <f>D34*B34/1000</f>
        <v>4.3600000000000003</v>
      </c>
      <c r="I34" s="457">
        <f>G34*F34</f>
        <v>324.82000000000005</v>
      </c>
    </row>
    <row r="35" spans="1:9" s="446" customFormat="1" ht="15.95" customHeight="1">
      <c r="A35" s="458">
        <f>SUM(A33:A34)</f>
        <v>728.12000000000012</v>
      </c>
      <c r="B35" s="435"/>
      <c r="C35" s="435" t="s">
        <v>16</v>
      </c>
      <c r="D35" s="434"/>
      <c r="E35" s="455"/>
      <c r="F35" s="458"/>
      <c r="G35" s="436"/>
      <c r="H35" s="456">
        <f>D35*B35/1000</f>
        <v>0</v>
      </c>
      <c r="I35" s="457">
        <f>G35*F35</f>
        <v>0</v>
      </c>
    </row>
    <row r="36" spans="1:9" s="446" customFormat="1" ht="15.95" customHeight="1">
      <c r="A36" s="451">
        <f>A35/B33</f>
        <v>3.3400000000000007</v>
      </c>
      <c r="B36" s="442"/>
      <c r="C36" s="435" t="s">
        <v>17</v>
      </c>
      <c r="D36" s="434"/>
      <c r="E36" s="455"/>
      <c r="F36" s="451">
        <f>A36</f>
        <v>3.3400000000000007</v>
      </c>
      <c r="G36" s="436"/>
      <c r="H36" s="456">
        <f>D36*B36/1000</f>
        <v>0</v>
      </c>
      <c r="I36" s="457">
        <f>G36*F36</f>
        <v>0</v>
      </c>
    </row>
    <row r="37" spans="1:9" s="446" customFormat="1" ht="15.95" customHeight="1">
      <c r="A37" s="451"/>
      <c r="B37" s="442"/>
      <c r="C37" s="435"/>
      <c r="D37" s="434"/>
      <c r="E37" s="455"/>
      <c r="F37" s="451"/>
      <c r="G37" s="436"/>
      <c r="H37" s="456"/>
      <c r="I37" s="457"/>
    </row>
    <row r="38" spans="1:9" s="446" customFormat="1" ht="15.95" customHeight="1">
      <c r="A38" s="479"/>
      <c r="B38" s="459">
        <v>25</v>
      </c>
      <c r="C38" s="480" t="s">
        <v>19</v>
      </c>
      <c r="D38" s="435"/>
      <c r="E38" s="436"/>
      <c r="F38" s="481"/>
      <c r="G38" s="436"/>
      <c r="H38" s="456"/>
      <c r="I38" s="457"/>
    </row>
    <row r="39" spans="1:9" s="446" customFormat="1" ht="15.95" customHeight="1">
      <c r="A39" s="458">
        <f>E39*F39</f>
        <v>500.31</v>
      </c>
      <c r="B39" s="434">
        <v>218</v>
      </c>
      <c r="C39" s="475" t="s">
        <v>20</v>
      </c>
      <c r="D39" s="434">
        <v>27</v>
      </c>
      <c r="E39" s="455">
        <f>D39*B39/1000</f>
        <v>5.8860000000000001</v>
      </c>
      <c r="F39" s="458">
        <v>85</v>
      </c>
      <c r="G39" s="482"/>
      <c r="H39" s="456">
        <f>D39*B39/1000</f>
        <v>5.8860000000000001</v>
      </c>
      <c r="I39" s="457">
        <f>G39*F39</f>
        <v>0</v>
      </c>
    </row>
    <row r="40" spans="1:9" s="446" customFormat="1" ht="15.95" customHeight="1">
      <c r="A40" s="458">
        <f>SUM(A39:A39)</f>
        <v>500.31</v>
      </c>
      <c r="B40" s="435"/>
      <c r="C40" s="435" t="s">
        <v>16</v>
      </c>
      <c r="D40" s="434"/>
      <c r="E40" s="455"/>
      <c r="F40" s="458"/>
      <c r="G40" s="436"/>
      <c r="H40" s="456">
        <f>D40*B40/1000</f>
        <v>0</v>
      </c>
      <c r="I40" s="457">
        <f>G40*F40</f>
        <v>0</v>
      </c>
    </row>
    <row r="41" spans="1:9" s="446" customFormat="1" ht="15.95" customHeight="1">
      <c r="A41" s="451">
        <f>A40/B39</f>
        <v>2.2949999999999999</v>
      </c>
      <c r="B41" s="442"/>
      <c r="C41" s="435" t="s">
        <v>17</v>
      </c>
      <c r="D41" s="434"/>
      <c r="E41" s="455"/>
      <c r="F41" s="451">
        <f>A41</f>
        <v>2.2949999999999999</v>
      </c>
      <c r="G41" s="436"/>
      <c r="H41" s="456">
        <f>D41*B41/1000</f>
        <v>0</v>
      </c>
      <c r="I41" s="457">
        <f>G41*F41</f>
        <v>0</v>
      </c>
    </row>
    <row r="42" spans="1:9" s="446" customFormat="1" ht="15.95" customHeight="1">
      <c r="A42" s="451"/>
      <c r="B42" s="442"/>
      <c r="C42" s="435"/>
      <c r="D42" s="434"/>
      <c r="E42" s="455"/>
      <c r="F42" s="451"/>
      <c r="G42" s="436"/>
      <c r="H42" s="456"/>
      <c r="I42" s="457"/>
    </row>
    <row r="43" spans="1:9" s="446" customFormat="1" ht="15.95" customHeight="1">
      <c r="A43" s="479"/>
      <c r="B43" s="459">
        <v>25</v>
      </c>
      <c r="C43" s="480" t="s">
        <v>32</v>
      </c>
      <c r="D43" s="435"/>
      <c r="E43" s="436"/>
      <c r="F43" s="481"/>
      <c r="G43" s="436"/>
      <c r="H43" s="456"/>
      <c r="I43" s="457"/>
    </row>
    <row r="44" spans="1:9" s="446" customFormat="1" ht="15.95" customHeight="1">
      <c r="A44" s="458">
        <f>E44*F44</f>
        <v>446.97150400000004</v>
      </c>
      <c r="B44" s="434">
        <v>218</v>
      </c>
      <c r="C44" s="475" t="s">
        <v>100</v>
      </c>
      <c r="D44" s="434">
        <v>26.978000000000002</v>
      </c>
      <c r="E44" s="455">
        <f>D44*B44/1000</f>
        <v>5.8812040000000003</v>
      </c>
      <c r="F44" s="458">
        <v>76</v>
      </c>
      <c r="G44" s="482">
        <f>E44</f>
        <v>5.8812040000000003</v>
      </c>
      <c r="H44" s="456">
        <f>D44*B44/1000</f>
        <v>5.8812040000000003</v>
      </c>
      <c r="I44" s="457">
        <f>G44*F44</f>
        <v>446.97150400000004</v>
      </c>
    </row>
    <row r="45" spans="1:9" s="446" customFormat="1" ht="15.95" customHeight="1">
      <c r="A45" s="458">
        <f>SUM(A44:A44)</f>
        <v>446.97150400000004</v>
      </c>
      <c r="B45" s="435"/>
      <c r="C45" s="435" t="s">
        <v>16</v>
      </c>
      <c r="D45" s="434"/>
      <c r="E45" s="455"/>
      <c r="F45" s="458"/>
      <c r="G45" s="436"/>
      <c r="H45" s="456">
        <f>D45*B45/1000</f>
        <v>0</v>
      </c>
      <c r="I45" s="457">
        <f>G45*F45</f>
        <v>0</v>
      </c>
    </row>
    <row r="46" spans="1:9" s="446" customFormat="1" ht="15.95" customHeight="1">
      <c r="A46" s="451">
        <f>A45/B44</f>
        <v>2.0503280000000004</v>
      </c>
      <c r="B46" s="442"/>
      <c r="C46" s="435" t="s">
        <v>17</v>
      </c>
      <c r="D46" s="434"/>
      <c r="E46" s="455"/>
      <c r="F46" s="451">
        <f>A46</f>
        <v>2.0503280000000004</v>
      </c>
      <c r="G46" s="436"/>
      <c r="H46" s="456">
        <f>D46*B46/1000</f>
        <v>0</v>
      </c>
      <c r="I46" s="457">
        <f>G46*F46</f>
        <v>0</v>
      </c>
    </row>
    <row r="47" spans="1:9" s="446" customFormat="1" ht="15.95" customHeight="1">
      <c r="A47" s="451"/>
      <c r="B47" s="442"/>
      <c r="C47" s="435"/>
      <c r="D47" s="434"/>
      <c r="E47" s="455"/>
      <c r="F47" s="451"/>
      <c r="G47" s="436"/>
      <c r="H47" s="456"/>
      <c r="I47" s="457"/>
    </row>
    <row r="48" spans="1:9" s="446" customFormat="1" ht="15.95" customHeight="1">
      <c r="A48" s="451">
        <f>A45+A40+A35+A21+A29</f>
        <v>8066.0034880000012</v>
      </c>
      <c r="B48" s="435"/>
      <c r="C48" s="442" t="s">
        <v>21</v>
      </c>
      <c r="D48" s="435"/>
      <c r="E48" s="436"/>
      <c r="F48" s="451">
        <f>F49*B44</f>
        <v>8066.0034880000003</v>
      </c>
      <c r="G48" s="436"/>
      <c r="H48" s="433"/>
      <c r="I48" s="457">
        <f>SUM(I14:I47)</f>
        <v>8066.0034880000003</v>
      </c>
    </row>
    <row r="49" spans="1:9" s="446" customFormat="1" ht="15.95" customHeight="1">
      <c r="A49" s="451">
        <f>A48/B44</f>
        <v>37.000016000000002</v>
      </c>
      <c r="B49" s="435"/>
      <c r="C49" s="442" t="s">
        <v>17</v>
      </c>
      <c r="D49" s="435"/>
      <c r="E49" s="436"/>
      <c r="F49" s="451">
        <f>A49</f>
        <v>37.000016000000002</v>
      </c>
      <c r="G49" s="436"/>
      <c r="H49" s="456"/>
      <c r="I49" s="457"/>
    </row>
    <row r="50" spans="1:9" s="446" customFormat="1" ht="15.75">
      <c r="C50" s="1335" t="s">
        <v>101</v>
      </c>
      <c r="D50" s="1335"/>
      <c r="E50" s="1335"/>
      <c r="F50" s="1335"/>
      <c r="G50" s="1335"/>
      <c r="H50" s="483"/>
      <c r="I50" s="428"/>
    </row>
    <row r="51" spans="1:9" s="446" customFormat="1" ht="15.75">
      <c r="C51" s="1335" t="s">
        <v>22</v>
      </c>
      <c r="D51" s="1335"/>
      <c r="E51" s="1335"/>
      <c r="F51" s="1335"/>
      <c r="G51" s="1335"/>
      <c r="H51" s="483"/>
      <c r="I51" s="428"/>
    </row>
    <row r="52" spans="1:9" s="446" customFormat="1" ht="15.75">
      <c r="B52" s="484"/>
      <c r="C52" s="484" t="s">
        <v>23</v>
      </c>
      <c r="D52" s="484"/>
      <c r="E52" s="484"/>
      <c r="F52" s="484"/>
      <c r="G52" s="484"/>
      <c r="H52" s="428"/>
      <c r="I52" s="428"/>
    </row>
    <row r="53" spans="1:9" s="427" customFormat="1"/>
  </sheetData>
  <mergeCells count="12">
    <mergeCell ref="F6:G6"/>
    <mergeCell ref="F8:G8"/>
    <mergeCell ref="C15:D15"/>
    <mergeCell ref="C50:G50"/>
    <mergeCell ref="C51:G51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6" zoomScale="60" workbookViewId="0">
      <selection activeCell="D42" sqref="D42"/>
    </sheetView>
  </sheetViews>
  <sheetFormatPr defaultRowHeight="15"/>
  <cols>
    <col min="1" max="1" width="13.7109375" style="487" customWidth="1"/>
    <col min="2" max="2" width="9.140625" style="487" customWidth="1"/>
    <col min="3" max="3" width="55.7109375" style="487" customWidth="1"/>
    <col min="4" max="4" width="9.140625" style="487" customWidth="1"/>
    <col min="5" max="5" width="11.7109375" style="487" customWidth="1"/>
    <col min="6" max="6" width="15.42578125" style="487" customWidth="1"/>
    <col min="7" max="7" width="12.42578125" style="487" customWidth="1"/>
    <col min="8" max="8" width="11.42578125" style="487" customWidth="1"/>
    <col min="9" max="9" width="13" style="487" customWidth="1"/>
    <col min="10" max="16384" width="9.140625" style="487"/>
  </cols>
  <sheetData>
    <row r="1" spans="1:9">
      <c r="H1" s="488"/>
      <c r="I1" s="488"/>
    </row>
    <row r="2" spans="1:9" ht="18.75">
      <c r="A2" s="489"/>
      <c r="B2" s="1341" t="s">
        <v>0</v>
      </c>
      <c r="C2" s="1341"/>
      <c r="D2" s="1341"/>
      <c r="E2" s="1341"/>
      <c r="F2" s="1341"/>
      <c r="G2" s="1341"/>
      <c r="H2" s="488"/>
      <c r="I2" s="488"/>
    </row>
    <row r="3" spans="1:9" ht="15.75">
      <c r="A3" s="489"/>
      <c r="B3" s="1342"/>
      <c r="C3" s="1342"/>
      <c r="D3" s="1342"/>
      <c r="E3" s="1342"/>
      <c r="F3" s="1342"/>
      <c r="G3" s="1342"/>
      <c r="H3" s="488"/>
      <c r="I3" s="488"/>
    </row>
    <row r="4" spans="1:9" ht="15.75">
      <c r="A4" s="489"/>
      <c r="B4" s="1343"/>
      <c r="C4" s="1345" t="s">
        <v>1</v>
      </c>
      <c r="D4" s="1347" t="s">
        <v>2</v>
      </c>
      <c r="E4" s="1349" t="s">
        <v>3</v>
      </c>
      <c r="F4" s="490"/>
      <c r="G4" s="491"/>
      <c r="H4" s="488"/>
      <c r="I4" s="488"/>
    </row>
    <row r="5" spans="1:9" ht="27.75" customHeight="1">
      <c r="A5" s="492"/>
      <c r="B5" s="1344"/>
      <c r="C5" s="1346"/>
      <c r="D5" s="1348"/>
      <c r="E5" s="1350"/>
      <c r="F5" s="1351" t="s">
        <v>4</v>
      </c>
      <c r="G5" s="1352"/>
      <c r="H5" s="488"/>
      <c r="I5" s="488"/>
    </row>
    <row r="6" spans="1:9" ht="18">
      <c r="A6" s="493"/>
      <c r="B6" s="494"/>
      <c r="C6" s="495"/>
      <c r="D6" s="496"/>
      <c r="E6" s="497"/>
      <c r="F6" s="1336" t="s">
        <v>5</v>
      </c>
      <c r="G6" s="1337"/>
      <c r="H6" s="488"/>
      <c r="I6" s="488"/>
    </row>
    <row r="7" spans="1:9" ht="18">
      <c r="A7" s="493"/>
      <c r="B7" s="498"/>
      <c r="C7" s="495"/>
      <c r="D7" s="496"/>
      <c r="E7" s="497"/>
      <c r="F7" s="499"/>
      <c r="G7" s="500"/>
      <c r="H7" s="488"/>
      <c r="I7" s="488"/>
    </row>
    <row r="8" spans="1:9" ht="18">
      <c r="A8" s="493"/>
      <c r="B8" s="498"/>
      <c r="C8" s="501"/>
      <c r="D8" s="496"/>
      <c r="E8" s="497"/>
      <c r="F8" s="1338"/>
      <c r="G8" s="1339"/>
      <c r="H8" s="488"/>
      <c r="I8" s="488"/>
    </row>
    <row r="9" spans="1:9" ht="18">
      <c r="A9" s="493"/>
      <c r="B9" s="498"/>
      <c r="C9" s="502"/>
      <c r="D9" s="496"/>
      <c r="E9" s="497"/>
      <c r="F9" s="490"/>
      <c r="G9" s="503"/>
      <c r="H9" s="488"/>
      <c r="I9" s="488"/>
    </row>
    <row r="10" spans="1:9" ht="18">
      <c r="A10" s="504"/>
      <c r="B10" s="505"/>
      <c r="C10" s="501"/>
      <c r="D10" s="496"/>
      <c r="E10" s="497"/>
      <c r="F10" s="490"/>
      <c r="G10" s="503"/>
      <c r="H10" s="488"/>
      <c r="I10" s="488"/>
    </row>
    <row r="11" spans="1:9" ht="20.25">
      <c r="A11" s="489"/>
      <c r="B11" s="506"/>
      <c r="C11" s="507" t="s">
        <v>107</v>
      </c>
      <c r="D11" s="491"/>
      <c r="E11" s="490"/>
      <c r="F11" s="490"/>
      <c r="G11" s="491"/>
      <c r="H11" s="488"/>
      <c r="I11" s="488"/>
    </row>
    <row r="12" spans="1:9" ht="60">
      <c r="A12" s="508" t="s">
        <v>6</v>
      </c>
      <c r="B12" s="509" t="s">
        <v>7</v>
      </c>
      <c r="C12" s="509" t="s">
        <v>8</v>
      </c>
      <c r="D12" s="509" t="s">
        <v>9</v>
      </c>
      <c r="E12" s="510" t="s">
        <v>10</v>
      </c>
      <c r="F12" s="509" t="s">
        <v>11</v>
      </c>
      <c r="G12" s="510" t="s">
        <v>12</v>
      </c>
      <c r="H12" s="488"/>
      <c r="I12" s="488"/>
    </row>
    <row r="13" spans="1:9" s="517" customFormat="1" ht="20.25">
      <c r="A13" s="511"/>
      <c r="B13" s="512"/>
      <c r="C13" s="513">
        <v>45240</v>
      </c>
      <c r="D13" s="514"/>
      <c r="E13" s="515"/>
      <c r="F13" s="512"/>
      <c r="G13" s="515"/>
      <c r="H13" s="516"/>
      <c r="I13" s="516"/>
    </row>
    <row r="14" spans="1:9" s="526" customFormat="1" ht="20.25">
      <c r="A14" s="518"/>
      <c r="B14" s="519"/>
      <c r="C14" s="520"/>
      <c r="D14" s="521"/>
      <c r="E14" s="522"/>
      <c r="F14" s="518"/>
      <c r="G14" s="523"/>
      <c r="H14" s="524"/>
      <c r="I14" s="525"/>
    </row>
    <row r="15" spans="1:9" s="506" customFormat="1" ht="15.75">
      <c r="A15" s="527"/>
      <c r="B15" s="528">
        <v>200</v>
      </c>
      <c r="C15" s="529" t="s">
        <v>136</v>
      </c>
      <c r="D15" s="495"/>
      <c r="E15" s="496"/>
      <c r="F15" s="530"/>
      <c r="G15" s="531"/>
      <c r="H15" s="532"/>
      <c r="I15" s="533"/>
    </row>
    <row r="16" spans="1:9" s="506" customFormat="1">
      <c r="A16" s="527">
        <f>E16*F16</f>
        <v>62.9</v>
      </c>
      <c r="B16" s="494">
        <v>17</v>
      </c>
      <c r="C16" s="495" t="s">
        <v>63</v>
      </c>
      <c r="D16" s="494">
        <v>50</v>
      </c>
      <c r="E16" s="531">
        <f>D16*B16/1000</f>
        <v>0.85</v>
      </c>
      <c r="F16" s="527">
        <v>74</v>
      </c>
      <c r="G16" s="534">
        <f>E16</f>
        <v>0.85</v>
      </c>
      <c r="H16" s="532">
        <f>D16*B16/1000</f>
        <v>0.85</v>
      </c>
      <c r="I16" s="533">
        <f>G16*F16</f>
        <v>62.9</v>
      </c>
    </row>
    <row r="17" spans="1:15" s="506" customFormat="1">
      <c r="A17" s="527">
        <f>E17*F17</f>
        <v>50.745000000000005</v>
      </c>
      <c r="B17" s="494">
        <v>17</v>
      </c>
      <c r="C17" s="495" t="s">
        <v>13</v>
      </c>
      <c r="D17" s="494">
        <v>5</v>
      </c>
      <c r="E17" s="531">
        <f>D17*B17/1000</f>
        <v>8.5000000000000006E-2</v>
      </c>
      <c r="F17" s="527">
        <v>597</v>
      </c>
      <c r="G17" s="534">
        <f t="shared" ref="G17:G20" si="0">E17</f>
        <v>8.5000000000000006E-2</v>
      </c>
      <c r="H17" s="532">
        <f t="shared" ref="H17:H22" si="1">D17*B17/1000</f>
        <v>8.5000000000000006E-2</v>
      </c>
      <c r="I17" s="533">
        <f t="shared" ref="I17:I44" si="2">G17*F17</f>
        <v>50.745000000000005</v>
      </c>
    </row>
    <row r="18" spans="1:15" s="506" customFormat="1">
      <c r="A18" s="527">
        <f>E18*F18</f>
        <v>168.13</v>
      </c>
      <c r="B18" s="494">
        <v>17</v>
      </c>
      <c r="C18" s="495" t="s">
        <v>35</v>
      </c>
      <c r="D18" s="494">
        <v>23</v>
      </c>
      <c r="E18" s="531">
        <f>D18*B18/1000</f>
        <v>0.39100000000000001</v>
      </c>
      <c r="F18" s="527">
        <v>430</v>
      </c>
      <c r="G18" s="534">
        <f t="shared" si="0"/>
        <v>0.39100000000000001</v>
      </c>
      <c r="H18" s="532">
        <f t="shared" si="1"/>
        <v>0.39100000000000001</v>
      </c>
      <c r="I18" s="533">
        <f t="shared" si="2"/>
        <v>168.13</v>
      </c>
    </row>
    <row r="19" spans="1:15" s="506" customFormat="1">
      <c r="A19" s="527">
        <f>E19*F19</f>
        <v>6.3325000000000005</v>
      </c>
      <c r="B19" s="494">
        <v>17</v>
      </c>
      <c r="C19" s="495" t="s">
        <v>14</v>
      </c>
      <c r="D19" s="494">
        <v>5</v>
      </c>
      <c r="E19" s="531">
        <f>D19*B19/1000</f>
        <v>8.5000000000000006E-2</v>
      </c>
      <c r="F19" s="527">
        <v>74.5</v>
      </c>
      <c r="G19" s="534">
        <f>E19+E26</f>
        <v>0.255</v>
      </c>
      <c r="H19" s="532">
        <f t="shared" si="1"/>
        <v>8.5000000000000006E-2</v>
      </c>
      <c r="I19" s="533">
        <f t="shared" si="2"/>
        <v>18.997499999999999</v>
      </c>
    </row>
    <row r="20" spans="1:15" s="506" customFormat="1">
      <c r="A20" s="527">
        <f>E20*F20</f>
        <v>0.27200000000000002</v>
      </c>
      <c r="B20" s="494">
        <v>17</v>
      </c>
      <c r="C20" s="495" t="s">
        <v>15</v>
      </c>
      <c r="D20" s="494">
        <v>1</v>
      </c>
      <c r="E20" s="531">
        <f>D20*B20/1000</f>
        <v>1.7000000000000001E-2</v>
      </c>
      <c r="F20" s="527">
        <v>16</v>
      </c>
      <c r="G20" s="534">
        <f t="shared" si="0"/>
        <v>1.7000000000000001E-2</v>
      </c>
      <c r="H20" s="532">
        <f t="shared" si="1"/>
        <v>1.7000000000000001E-2</v>
      </c>
      <c r="I20" s="533">
        <f t="shared" si="2"/>
        <v>0.27200000000000002</v>
      </c>
    </row>
    <row r="21" spans="1:15" s="506" customFormat="1">
      <c r="A21" s="527">
        <f>SUM(A16:A20)</f>
        <v>288.37949999999995</v>
      </c>
      <c r="B21" s="494"/>
      <c r="C21" s="495" t="s">
        <v>16</v>
      </c>
      <c r="D21" s="494"/>
      <c r="E21" s="531"/>
      <c r="F21" s="527"/>
      <c r="G21" s="534"/>
      <c r="H21" s="532">
        <f t="shared" si="1"/>
        <v>0</v>
      </c>
      <c r="I21" s="533">
        <f t="shared" si="2"/>
        <v>0</v>
      </c>
    </row>
    <row r="22" spans="1:15" s="506" customFormat="1" ht="15.75">
      <c r="A22" s="535">
        <f>A21/B20</f>
        <v>16.963499999999996</v>
      </c>
      <c r="B22" s="495"/>
      <c r="C22" s="495" t="s">
        <v>17</v>
      </c>
      <c r="D22" s="494"/>
      <c r="E22" s="531"/>
      <c r="F22" s="535">
        <f>A22</f>
        <v>16.963499999999996</v>
      </c>
      <c r="G22" s="534"/>
      <c r="H22" s="532">
        <f t="shared" si="1"/>
        <v>0</v>
      </c>
      <c r="I22" s="533">
        <f t="shared" si="2"/>
        <v>0</v>
      </c>
    </row>
    <row r="23" spans="1:15" s="506" customFormat="1" ht="15.75">
      <c r="A23" s="535"/>
      <c r="B23" s="495"/>
      <c r="C23" s="495"/>
      <c r="D23" s="494"/>
      <c r="E23" s="531"/>
      <c r="F23" s="535"/>
      <c r="G23" s="534"/>
      <c r="H23" s="532"/>
      <c r="I23" s="533">
        <f t="shared" si="2"/>
        <v>0</v>
      </c>
    </row>
    <row r="24" spans="1:15" s="506" customFormat="1" ht="15.75">
      <c r="A24" s="536"/>
      <c r="B24" s="528">
        <v>200</v>
      </c>
      <c r="C24" s="537" t="s">
        <v>99</v>
      </c>
      <c r="D24" s="495"/>
      <c r="E24" s="496"/>
      <c r="F24" s="530"/>
      <c r="G24" s="531"/>
      <c r="H24" s="532"/>
      <c r="I24" s="533">
        <f t="shared" si="2"/>
        <v>0</v>
      </c>
      <c r="O24" s="506" t="s">
        <v>18</v>
      </c>
    </row>
    <row r="25" spans="1:15" s="506" customFormat="1">
      <c r="A25" s="527">
        <f>E25*F25</f>
        <v>8.0750000000000011</v>
      </c>
      <c r="B25" s="494">
        <v>17</v>
      </c>
      <c r="C25" s="538" t="s">
        <v>25</v>
      </c>
      <c r="D25" s="494">
        <v>1</v>
      </c>
      <c r="E25" s="531">
        <f>D25*B25/1000</f>
        <v>1.7000000000000001E-2</v>
      </c>
      <c r="F25" s="527">
        <v>475</v>
      </c>
      <c r="G25" s="534">
        <f>E25</f>
        <v>1.7000000000000001E-2</v>
      </c>
      <c r="H25" s="532">
        <f>D25*B25/1000</f>
        <v>1.7000000000000001E-2</v>
      </c>
      <c r="I25" s="533">
        <f t="shared" si="2"/>
        <v>8.0750000000000011</v>
      </c>
    </row>
    <row r="26" spans="1:15" s="506" customFormat="1">
      <c r="A26" s="527">
        <f>E26*F26</f>
        <v>12.665000000000001</v>
      </c>
      <c r="B26" s="494">
        <v>17</v>
      </c>
      <c r="C26" s="538" t="s">
        <v>14</v>
      </c>
      <c r="D26" s="494">
        <v>10</v>
      </c>
      <c r="E26" s="531">
        <f>D26*B26/1000</f>
        <v>0.17</v>
      </c>
      <c r="F26" s="527">
        <v>74.5</v>
      </c>
      <c r="G26" s="534"/>
      <c r="H26" s="532">
        <f>D26*B26/1000</f>
        <v>0.17</v>
      </c>
      <c r="I26" s="533">
        <f t="shared" si="2"/>
        <v>0</v>
      </c>
    </row>
    <row r="27" spans="1:15" s="506" customFormat="1">
      <c r="A27" s="527">
        <f>SUM(A25:A26)</f>
        <v>20.740000000000002</v>
      </c>
      <c r="B27" s="495"/>
      <c r="C27" s="495" t="s">
        <v>16</v>
      </c>
      <c r="D27" s="494"/>
      <c r="E27" s="531"/>
      <c r="F27" s="527"/>
      <c r="G27" s="496"/>
      <c r="H27" s="532">
        <f>D27*B27/1000</f>
        <v>0</v>
      </c>
      <c r="I27" s="533">
        <f t="shared" si="2"/>
        <v>0</v>
      </c>
    </row>
    <row r="28" spans="1:15" s="506" customFormat="1" ht="15.75">
      <c r="A28" s="535">
        <f>A27/B26</f>
        <v>1.2200000000000002</v>
      </c>
      <c r="B28" s="529"/>
      <c r="C28" s="495" t="s">
        <v>17</v>
      </c>
      <c r="D28" s="494"/>
      <c r="E28" s="531"/>
      <c r="F28" s="535">
        <f>A28</f>
        <v>1.2200000000000002</v>
      </c>
      <c r="G28" s="496"/>
      <c r="H28" s="532">
        <f>D28*B28/1000</f>
        <v>0</v>
      </c>
      <c r="I28" s="533">
        <f t="shared" si="2"/>
        <v>0</v>
      </c>
    </row>
    <row r="29" spans="1:15" s="506" customFormat="1" ht="15.75">
      <c r="A29" s="535"/>
      <c r="B29" s="529"/>
      <c r="C29" s="495"/>
      <c r="D29" s="494"/>
      <c r="E29" s="531"/>
      <c r="F29" s="535"/>
      <c r="G29" s="496"/>
      <c r="H29" s="532"/>
      <c r="I29" s="533"/>
    </row>
    <row r="30" spans="1:15" s="506" customFormat="1" ht="15.75">
      <c r="A30" s="536"/>
      <c r="B30" s="528">
        <v>30</v>
      </c>
      <c r="C30" s="537" t="s">
        <v>137</v>
      </c>
      <c r="D30" s="495"/>
      <c r="E30" s="496"/>
      <c r="F30" s="530"/>
      <c r="G30" s="496"/>
      <c r="H30" s="532"/>
      <c r="I30" s="533">
        <f t="shared" ref="I30:I38" si="3">G30*F30</f>
        <v>0</v>
      </c>
    </row>
    <row r="31" spans="1:15" s="506" customFormat="1">
      <c r="A31" s="527">
        <f>E31*F31</f>
        <v>48.399000000000001</v>
      </c>
      <c r="B31" s="494">
        <v>17</v>
      </c>
      <c r="C31" s="538" t="s">
        <v>137</v>
      </c>
      <c r="D31" s="494">
        <v>30</v>
      </c>
      <c r="E31" s="531">
        <f>D31*B31/1000</f>
        <v>0.51</v>
      </c>
      <c r="F31" s="527">
        <v>94.9</v>
      </c>
      <c r="G31" s="534">
        <f>E31</f>
        <v>0.51</v>
      </c>
      <c r="H31" s="532">
        <f>D31*B31/1000</f>
        <v>0.51</v>
      </c>
      <c r="I31" s="533">
        <f t="shared" si="3"/>
        <v>48.399000000000001</v>
      </c>
    </row>
    <row r="32" spans="1:15" s="506" customFormat="1">
      <c r="A32" s="527">
        <f>SUM(A31)</f>
        <v>48.399000000000001</v>
      </c>
      <c r="B32" s="495"/>
      <c r="C32" s="495" t="s">
        <v>16</v>
      </c>
      <c r="D32" s="494"/>
      <c r="E32" s="531"/>
      <c r="F32" s="527"/>
      <c r="G32" s="496"/>
      <c r="H32" s="532">
        <f>D32*B32/1000</f>
        <v>0</v>
      </c>
      <c r="I32" s="533">
        <f t="shared" si="3"/>
        <v>0</v>
      </c>
    </row>
    <row r="33" spans="1:9" s="506" customFormat="1" ht="15.75">
      <c r="A33" s="535">
        <f>A32/B31</f>
        <v>2.847</v>
      </c>
      <c r="B33" s="529"/>
      <c r="C33" s="495" t="s">
        <v>17</v>
      </c>
      <c r="D33" s="494"/>
      <c r="E33" s="531"/>
      <c r="F33" s="535">
        <f>A33</f>
        <v>2.847</v>
      </c>
      <c r="G33" s="496"/>
      <c r="H33" s="532">
        <f>D33*B33/1000</f>
        <v>0</v>
      </c>
      <c r="I33" s="533">
        <f t="shared" si="3"/>
        <v>0</v>
      </c>
    </row>
    <row r="34" spans="1:9" s="506" customFormat="1" ht="15.75">
      <c r="A34" s="535"/>
      <c r="B34" s="529"/>
      <c r="C34" s="495"/>
      <c r="D34" s="494"/>
      <c r="E34" s="531"/>
      <c r="F34" s="535"/>
      <c r="G34" s="496"/>
      <c r="H34" s="532"/>
      <c r="I34" s="533">
        <f t="shared" si="3"/>
        <v>0</v>
      </c>
    </row>
    <row r="35" spans="1:9" s="506" customFormat="1" ht="15.75">
      <c r="A35" s="536"/>
      <c r="B35" s="528">
        <v>25</v>
      </c>
      <c r="C35" s="537" t="s">
        <v>105</v>
      </c>
      <c r="D35" s="495"/>
      <c r="E35" s="496"/>
      <c r="F35" s="530"/>
      <c r="G35" s="496"/>
      <c r="H35" s="532"/>
      <c r="I35" s="533">
        <f t="shared" si="3"/>
        <v>0</v>
      </c>
    </row>
    <row r="36" spans="1:9" s="506" customFormat="1">
      <c r="A36" s="527">
        <f>E36*F36</f>
        <v>36.125</v>
      </c>
      <c r="B36" s="494">
        <v>17</v>
      </c>
      <c r="C36" s="538" t="s">
        <v>105</v>
      </c>
      <c r="D36" s="494">
        <v>25</v>
      </c>
      <c r="E36" s="531">
        <f>D36*B36/1000</f>
        <v>0.42499999999999999</v>
      </c>
      <c r="F36" s="527">
        <v>85</v>
      </c>
      <c r="G36" s="534">
        <f>E36</f>
        <v>0.42499999999999999</v>
      </c>
      <c r="H36" s="532">
        <f>D36*B36/1000</f>
        <v>0.42499999999999999</v>
      </c>
      <c r="I36" s="533">
        <f t="shared" si="3"/>
        <v>36.125</v>
      </c>
    </row>
    <row r="37" spans="1:9" s="506" customFormat="1">
      <c r="A37" s="527">
        <f>SUM(A36)</f>
        <v>36.125</v>
      </c>
      <c r="B37" s="495"/>
      <c r="C37" s="495" t="s">
        <v>16</v>
      </c>
      <c r="D37" s="494"/>
      <c r="E37" s="531"/>
      <c r="F37" s="527"/>
      <c r="G37" s="496"/>
      <c r="H37" s="532">
        <f>D37*B37/1000</f>
        <v>0</v>
      </c>
      <c r="I37" s="533">
        <f t="shared" si="3"/>
        <v>0</v>
      </c>
    </row>
    <row r="38" spans="1:9" s="506" customFormat="1" ht="15.75">
      <c r="A38" s="535">
        <f>A37/B36</f>
        <v>2.125</v>
      </c>
      <c r="B38" s="529"/>
      <c r="C38" s="495" t="s">
        <v>17</v>
      </c>
      <c r="D38" s="494"/>
      <c r="E38" s="531"/>
      <c r="F38" s="535">
        <f>A38</f>
        <v>2.125</v>
      </c>
      <c r="G38" s="496"/>
      <c r="H38" s="532">
        <f>D38*B38/1000</f>
        <v>0</v>
      </c>
      <c r="I38" s="533">
        <f t="shared" si="3"/>
        <v>0</v>
      </c>
    </row>
    <row r="39" spans="1:9" s="506" customFormat="1" ht="15.75">
      <c r="A39" s="535"/>
      <c r="B39" s="529"/>
      <c r="C39" s="495"/>
      <c r="D39" s="494"/>
      <c r="E39" s="531"/>
      <c r="F39" s="535"/>
      <c r="G39" s="496"/>
      <c r="H39" s="532"/>
      <c r="I39" s="533"/>
    </row>
    <row r="40" spans="1:9" s="506" customFormat="1" ht="15.75">
      <c r="A40" s="536"/>
      <c r="B40" s="528">
        <v>24</v>
      </c>
      <c r="C40" s="537" t="s">
        <v>32</v>
      </c>
      <c r="D40" s="495"/>
      <c r="E40" s="496"/>
      <c r="F40" s="530"/>
      <c r="G40" s="496"/>
      <c r="H40" s="532"/>
      <c r="I40" s="533">
        <f t="shared" ref="I40:I43" si="4">G40*F40</f>
        <v>0</v>
      </c>
    </row>
    <row r="41" spans="1:9" s="506" customFormat="1">
      <c r="A41" s="527">
        <f>E41*F41</f>
        <v>31.356839999999998</v>
      </c>
      <c r="B41" s="494">
        <v>17</v>
      </c>
      <c r="C41" s="538" t="s">
        <v>106</v>
      </c>
      <c r="D41" s="494">
        <v>24.27</v>
      </c>
      <c r="E41" s="531">
        <f>D41*B41/1000</f>
        <v>0.41258999999999996</v>
      </c>
      <c r="F41" s="527">
        <v>76</v>
      </c>
      <c r="G41" s="534">
        <f>E41</f>
        <v>0.41258999999999996</v>
      </c>
      <c r="H41" s="532">
        <f>D41*B41/1000</f>
        <v>0.41258999999999996</v>
      </c>
      <c r="I41" s="533">
        <f t="shared" si="4"/>
        <v>31.356839999999998</v>
      </c>
    </row>
    <row r="42" spans="1:9" s="506" customFormat="1">
      <c r="A42" s="527">
        <f>SUM(A41)</f>
        <v>31.356839999999998</v>
      </c>
      <c r="B42" s="495"/>
      <c r="C42" s="495" t="s">
        <v>16</v>
      </c>
      <c r="D42" s="494"/>
      <c r="E42" s="531"/>
      <c r="F42" s="527"/>
      <c r="G42" s="496"/>
      <c r="H42" s="532">
        <f>D42*B42/1000</f>
        <v>0</v>
      </c>
      <c r="I42" s="533">
        <f t="shared" si="4"/>
        <v>0</v>
      </c>
    </row>
    <row r="43" spans="1:9" s="506" customFormat="1" ht="15.75">
      <c r="A43" s="535">
        <f>A42/B41</f>
        <v>1.8445199999999999</v>
      </c>
      <c r="B43" s="529"/>
      <c r="C43" s="495" t="s">
        <v>17</v>
      </c>
      <c r="D43" s="494"/>
      <c r="E43" s="531"/>
      <c r="F43" s="535">
        <f>A43</f>
        <v>1.8445199999999999</v>
      </c>
      <c r="G43" s="496"/>
      <c r="H43" s="532">
        <f>D43*B43/1000</f>
        <v>0</v>
      </c>
      <c r="I43" s="533">
        <f t="shared" si="4"/>
        <v>0</v>
      </c>
    </row>
    <row r="44" spans="1:9" s="506" customFormat="1" ht="15.75">
      <c r="A44" s="535"/>
      <c r="B44" s="529"/>
      <c r="C44" s="495"/>
      <c r="D44" s="494"/>
      <c r="E44" s="531"/>
      <c r="F44" s="535"/>
      <c r="G44" s="496"/>
      <c r="H44" s="532"/>
      <c r="I44" s="533">
        <f t="shared" si="2"/>
        <v>0</v>
      </c>
    </row>
    <row r="45" spans="1:9" s="506" customFormat="1" ht="15.75">
      <c r="A45" s="535">
        <f>A37+A27+A21+A42+A32</f>
        <v>425.00033999999994</v>
      </c>
      <c r="B45" s="495"/>
      <c r="C45" s="529" t="s">
        <v>21</v>
      </c>
      <c r="D45" s="495"/>
      <c r="E45" s="496"/>
      <c r="F45" s="535">
        <f>F46*B41</f>
        <v>425.00033999999994</v>
      </c>
      <c r="G45" s="496"/>
      <c r="H45" s="539"/>
      <c r="I45" s="533">
        <f>SUM(I16:I44)</f>
        <v>425.00033999999994</v>
      </c>
    </row>
    <row r="46" spans="1:9" s="506" customFormat="1" ht="15.75">
      <c r="A46" s="535">
        <f>A45/B41</f>
        <v>25.000019999999996</v>
      </c>
      <c r="B46" s="495"/>
      <c r="C46" s="529" t="s">
        <v>17</v>
      </c>
      <c r="D46" s="495"/>
      <c r="E46" s="496"/>
      <c r="F46" s="535">
        <f>A46</f>
        <v>25.000019999999996</v>
      </c>
      <c r="G46" s="496"/>
      <c r="H46" s="532"/>
      <c r="I46" s="533"/>
    </row>
    <row r="47" spans="1:9" s="506" customFormat="1" ht="15.75">
      <c r="C47" s="1340" t="s">
        <v>101</v>
      </c>
      <c r="D47" s="1340"/>
      <c r="E47" s="1340"/>
      <c r="F47" s="1340"/>
      <c r="G47" s="1340"/>
      <c r="H47" s="540"/>
      <c r="I47" s="541"/>
    </row>
    <row r="48" spans="1:9" s="506" customFormat="1" ht="15.75">
      <c r="C48" s="1340" t="s">
        <v>22</v>
      </c>
      <c r="D48" s="1340"/>
      <c r="E48" s="1340"/>
      <c r="F48" s="1340"/>
      <c r="G48" s="1340"/>
      <c r="H48" s="540"/>
      <c r="I48" s="541"/>
    </row>
    <row r="49" spans="2:9" s="506" customFormat="1" ht="15.75">
      <c r="B49" s="542"/>
      <c r="C49" s="542" t="s">
        <v>23</v>
      </c>
      <c r="D49" s="542"/>
      <c r="E49" s="542"/>
      <c r="F49" s="542"/>
      <c r="G49" s="542"/>
      <c r="H49" s="541"/>
      <c r="I49" s="541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3" zoomScale="60" workbookViewId="0">
      <selection activeCell="B41" sqref="B41"/>
    </sheetView>
  </sheetViews>
  <sheetFormatPr defaultRowHeight="15"/>
  <cols>
    <col min="1" max="1" width="14.7109375" style="269" customWidth="1"/>
    <col min="2" max="2" width="11.42578125" style="269" customWidth="1"/>
    <col min="3" max="3" width="68.85546875" style="269" customWidth="1"/>
    <col min="4" max="5" width="9.140625" style="269"/>
    <col min="6" max="6" width="13.7109375" style="269" customWidth="1"/>
    <col min="7" max="8" width="9.140625" style="269"/>
    <col min="9" max="9" width="15.28515625" style="269" customWidth="1"/>
    <col min="10" max="16384" width="9.140625" style="269"/>
  </cols>
  <sheetData>
    <row r="1" spans="1:9" s="182" customFormat="1">
      <c r="H1" s="183"/>
      <c r="I1" s="183"/>
    </row>
    <row r="2" spans="1:9" s="182" customFormat="1" ht="15.75">
      <c r="A2" s="184"/>
      <c r="B2" s="1307" t="s">
        <v>0</v>
      </c>
      <c r="C2" s="1307"/>
      <c r="D2" s="1307"/>
      <c r="E2" s="1307"/>
      <c r="F2" s="1307"/>
      <c r="G2" s="1307"/>
      <c r="H2" s="183"/>
      <c r="I2" s="183"/>
    </row>
    <row r="3" spans="1:9" s="182" customFormat="1" ht="15.75">
      <c r="A3" s="184"/>
      <c r="B3" s="1307"/>
      <c r="C3" s="1307"/>
      <c r="D3" s="1307"/>
      <c r="E3" s="1307"/>
      <c r="F3" s="1307"/>
      <c r="G3" s="1307"/>
      <c r="H3" s="183"/>
      <c r="I3" s="183"/>
    </row>
    <row r="4" spans="1:9" s="182" customFormat="1">
      <c r="A4" s="184"/>
      <c r="B4" s="1308"/>
      <c r="C4" s="1310" t="s">
        <v>1</v>
      </c>
      <c r="D4" s="1312" t="s">
        <v>2</v>
      </c>
      <c r="E4" s="1314" t="s">
        <v>3</v>
      </c>
      <c r="F4" s="185"/>
      <c r="G4" s="186"/>
      <c r="H4" s="183"/>
      <c r="I4" s="183"/>
    </row>
    <row r="5" spans="1:9" s="182" customFormat="1" ht="15.75">
      <c r="A5" s="187"/>
      <c r="B5" s="1309"/>
      <c r="C5" s="1311"/>
      <c r="D5" s="1313"/>
      <c r="E5" s="1315"/>
      <c r="F5" s="1316" t="s">
        <v>4</v>
      </c>
      <c r="G5" s="1317"/>
      <c r="H5" s="183"/>
      <c r="I5" s="183"/>
    </row>
    <row r="6" spans="1:9" s="182" customFormat="1">
      <c r="A6" s="188"/>
      <c r="B6" s="189"/>
      <c r="C6" s="190"/>
      <c r="D6" s="191"/>
      <c r="E6" s="192"/>
      <c r="F6" s="1302" t="s">
        <v>5</v>
      </c>
      <c r="G6" s="1303"/>
      <c r="H6" s="183"/>
      <c r="I6" s="183"/>
    </row>
    <row r="7" spans="1:9" s="182" customFormat="1">
      <c r="A7" s="188"/>
      <c r="B7" s="193"/>
      <c r="C7" s="190"/>
      <c r="D7" s="191"/>
      <c r="E7" s="192"/>
      <c r="F7" s="194"/>
      <c r="G7" s="426"/>
      <c r="H7" s="183"/>
      <c r="I7" s="183"/>
    </row>
    <row r="8" spans="1:9" s="182" customFormat="1">
      <c r="A8" s="188"/>
      <c r="B8" s="193"/>
      <c r="C8" s="190"/>
      <c r="D8" s="191"/>
      <c r="E8" s="192"/>
      <c r="F8" s="1304"/>
      <c r="G8" s="1305"/>
      <c r="H8" s="183"/>
      <c r="I8" s="183"/>
    </row>
    <row r="9" spans="1:9" s="182" customFormat="1" ht="15.75">
      <c r="A9" s="188"/>
      <c r="B9" s="193"/>
      <c r="C9" s="196"/>
      <c r="D9" s="191"/>
      <c r="E9" s="192"/>
      <c r="F9" s="185"/>
      <c r="G9" s="197"/>
      <c r="H9" s="183"/>
      <c r="I9" s="183"/>
    </row>
    <row r="10" spans="1:9" s="182" customFormat="1" ht="15.75">
      <c r="A10" s="198"/>
      <c r="B10" s="199"/>
      <c r="C10" s="190"/>
      <c r="D10" s="191"/>
      <c r="E10" s="192"/>
      <c r="F10" s="185"/>
      <c r="G10" s="197"/>
      <c r="H10" s="183"/>
      <c r="I10" s="183"/>
    </row>
    <row r="11" spans="1:9" s="182" customFormat="1" ht="20.25">
      <c r="A11" s="184"/>
      <c r="B11" s="200"/>
      <c r="C11" s="201" t="s">
        <v>140</v>
      </c>
      <c r="D11" s="186"/>
      <c r="E11" s="185"/>
      <c r="F11" s="185"/>
      <c r="G11" s="186"/>
      <c r="H11" s="183"/>
      <c r="I11" s="183"/>
    </row>
    <row r="12" spans="1:9" s="182" customFormat="1" ht="75">
      <c r="A12" s="202" t="s">
        <v>6</v>
      </c>
      <c r="B12" s="203" t="s">
        <v>7</v>
      </c>
      <c r="C12" s="203" t="s">
        <v>8</v>
      </c>
      <c r="D12" s="203" t="s">
        <v>9</v>
      </c>
      <c r="E12" s="204" t="s">
        <v>10</v>
      </c>
      <c r="F12" s="203" t="s">
        <v>11</v>
      </c>
      <c r="G12" s="204" t="s">
        <v>12</v>
      </c>
      <c r="H12" s="183"/>
      <c r="I12" s="183"/>
    </row>
    <row r="13" spans="1:9" s="182" customFormat="1" ht="20.25">
      <c r="A13" s="205"/>
      <c r="B13" s="206"/>
      <c r="C13" s="207">
        <v>45240</v>
      </c>
      <c r="D13" s="203"/>
      <c r="E13" s="204"/>
      <c r="F13" s="206"/>
      <c r="G13" s="204"/>
      <c r="H13" s="183"/>
      <c r="I13" s="183"/>
    </row>
    <row r="14" spans="1:9" s="200" customFormat="1" ht="15.75">
      <c r="A14" s="205"/>
      <c r="B14" s="190"/>
      <c r="C14" s="196"/>
      <c r="D14" s="189"/>
      <c r="E14" s="208"/>
      <c r="F14" s="205"/>
      <c r="G14" s="209"/>
      <c r="H14" s="210"/>
      <c r="I14" s="211"/>
    </row>
    <row r="15" spans="1:9" s="200" customFormat="1" ht="15.75">
      <c r="A15" s="212"/>
      <c r="B15" s="213" t="s">
        <v>55</v>
      </c>
      <c r="C15" s="196" t="s">
        <v>138</v>
      </c>
      <c r="D15" s="190"/>
      <c r="E15" s="191"/>
      <c r="F15" s="214"/>
      <c r="G15" s="208"/>
      <c r="H15" s="210"/>
      <c r="I15" s="211"/>
    </row>
    <row r="16" spans="1:9" s="222" customFormat="1">
      <c r="A16" s="215">
        <f>E16*F16</f>
        <v>161.82399999999998</v>
      </c>
      <c r="B16" s="216">
        <v>16</v>
      </c>
      <c r="C16" s="217" t="s">
        <v>109</v>
      </c>
      <c r="D16" s="216">
        <v>26</v>
      </c>
      <c r="E16" s="218">
        <f>D16*B16/1000</f>
        <v>0.41599999999999998</v>
      </c>
      <c r="F16" s="215">
        <v>389</v>
      </c>
      <c r="G16" s="219">
        <f t="shared" ref="G16:G21" si="0">E16</f>
        <v>0.41599999999999998</v>
      </c>
      <c r="H16" s="220">
        <f t="shared" ref="H16:H27" si="1">D16*B16/1000</f>
        <v>0.41599999999999998</v>
      </c>
      <c r="I16" s="221">
        <f t="shared" ref="I16:I33" si="2">G16*F16</f>
        <v>161.82399999999998</v>
      </c>
    </row>
    <row r="17" spans="1:15" s="230" customFormat="1" ht="15.95" customHeight="1">
      <c r="A17" s="223">
        <f t="shared" ref="A17" si="3">E17*F17</f>
        <v>8</v>
      </c>
      <c r="B17" s="216">
        <v>16</v>
      </c>
      <c r="C17" s="224" t="s">
        <v>110</v>
      </c>
      <c r="D17" s="225">
        <v>20</v>
      </c>
      <c r="E17" s="226">
        <f t="shared" ref="E17" si="4">D17*B17/1000</f>
        <v>0.32</v>
      </c>
      <c r="F17" s="223">
        <v>25</v>
      </c>
      <c r="G17" s="227">
        <f t="shared" si="0"/>
        <v>0.32</v>
      </c>
      <c r="H17" s="228">
        <f t="shared" si="1"/>
        <v>0.32</v>
      </c>
      <c r="I17" s="229">
        <f t="shared" si="2"/>
        <v>8</v>
      </c>
    </row>
    <row r="18" spans="1:15" s="238" customFormat="1">
      <c r="A18" s="231">
        <f>E18*F18</f>
        <v>7.68</v>
      </c>
      <c r="B18" s="216">
        <v>16</v>
      </c>
      <c r="C18" s="232" t="s">
        <v>77</v>
      </c>
      <c r="D18" s="233">
        <v>24</v>
      </c>
      <c r="E18" s="234">
        <f>D18*B18/1000</f>
        <v>0.38400000000000001</v>
      </c>
      <c r="F18" s="231">
        <v>20</v>
      </c>
      <c r="G18" s="235">
        <f t="shared" si="0"/>
        <v>0.38400000000000001</v>
      </c>
      <c r="H18" s="236">
        <f>D18*B18/1000</f>
        <v>0.38400000000000001</v>
      </c>
      <c r="I18" s="237">
        <f>G18*F18</f>
        <v>7.68</v>
      </c>
    </row>
    <row r="19" spans="1:15" s="238" customFormat="1">
      <c r="A19" s="231">
        <f>E19*F19</f>
        <v>4</v>
      </c>
      <c r="B19" s="216">
        <v>16</v>
      </c>
      <c r="C19" s="232" t="s">
        <v>27</v>
      </c>
      <c r="D19" s="233">
        <v>10</v>
      </c>
      <c r="E19" s="234">
        <f>D19*B19/1000</f>
        <v>0.16</v>
      </c>
      <c r="F19" s="231">
        <v>25</v>
      </c>
      <c r="G19" s="235">
        <f t="shared" si="0"/>
        <v>0.16</v>
      </c>
      <c r="H19" s="236">
        <f>D19*B19/1000</f>
        <v>0.16</v>
      </c>
      <c r="I19" s="237">
        <f>G19*F19</f>
        <v>4</v>
      </c>
    </row>
    <row r="20" spans="1:15" s="200" customFormat="1">
      <c r="A20" s="212">
        <f t="shared" ref="A20:A25" si="5">E20*F20</f>
        <v>7.5129600000000005</v>
      </c>
      <c r="B20" s="216">
        <v>16</v>
      </c>
      <c r="C20" s="190" t="s">
        <v>28</v>
      </c>
      <c r="D20" s="189">
        <v>4</v>
      </c>
      <c r="E20" s="208">
        <f t="shared" ref="E20:E25" si="6">D20*B20/1000</f>
        <v>6.4000000000000001E-2</v>
      </c>
      <c r="F20" s="212">
        <v>117.39</v>
      </c>
      <c r="G20" s="209">
        <f t="shared" si="0"/>
        <v>6.4000000000000001E-2</v>
      </c>
      <c r="H20" s="210">
        <f t="shared" si="1"/>
        <v>6.4000000000000001E-2</v>
      </c>
      <c r="I20" s="211">
        <f t="shared" si="2"/>
        <v>7.5129600000000005</v>
      </c>
    </row>
    <row r="21" spans="1:15" s="200" customFormat="1">
      <c r="A21" s="212">
        <f t="shared" si="5"/>
        <v>4.6399999999999997</v>
      </c>
      <c r="B21" s="216">
        <v>16</v>
      </c>
      <c r="C21" s="190" t="s">
        <v>29</v>
      </c>
      <c r="D21" s="189">
        <v>10</v>
      </c>
      <c r="E21" s="208">
        <f t="shared" si="6"/>
        <v>0.16</v>
      </c>
      <c r="F21" s="212">
        <v>29</v>
      </c>
      <c r="G21" s="209">
        <f t="shared" si="0"/>
        <v>0.16</v>
      </c>
      <c r="H21" s="210">
        <f t="shared" si="1"/>
        <v>0.16</v>
      </c>
      <c r="I21" s="211">
        <f t="shared" si="2"/>
        <v>4.6399999999999997</v>
      </c>
    </row>
    <row r="22" spans="1:15" s="200" customFormat="1">
      <c r="A22" s="212">
        <f>E22*F22</f>
        <v>2.3839999999999999</v>
      </c>
      <c r="B22" s="216">
        <v>16</v>
      </c>
      <c r="C22" s="250" t="s">
        <v>14</v>
      </c>
      <c r="D22" s="189">
        <v>2</v>
      </c>
      <c r="E22" s="208">
        <f>D22*B22/1000</f>
        <v>3.2000000000000001E-2</v>
      </c>
      <c r="F22" s="212">
        <v>74.5</v>
      </c>
      <c r="G22" s="209">
        <f>E22+E31</f>
        <v>0.192</v>
      </c>
      <c r="H22" s="210">
        <f>D22*B22/1000</f>
        <v>3.2000000000000001E-2</v>
      </c>
      <c r="I22" s="211">
        <f t="shared" si="2"/>
        <v>14.304</v>
      </c>
    </row>
    <row r="23" spans="1:15" s="550" customFormat="1" ht="15.95" customHeight="1">
      <c r="A23" s="543">
        <f t="shared" ref="A23" si="7">E23*F23</f>
        <v>17.28</v>
      </c>
      <c r="B23" s="216">
        <v>16</v>
      </c>
      <c r="C23" s="545" t="s">
        <v>139</v>
      </c>
      <c r="D23" s="544">
        <v>40</v>
      </c>
      <c r="E23" s="546">
        <f t="shared" ref="E23" si="8">D23*B23/1000</f>
        <v>0.64</v>
      </c>
      <c r="F23" s="543">
        <v>27</v>
      </c>
      <c r="G23" s="547">
        <f>E23</f>
        <v>0.64</v>
      </c>
      <c r="H23" s="548">
        <f t="shared" ref="H23" si="9">D23*B23/1000</f>
        <v>0.64</v>
      </c>
      <c r="I23" s="549">
        <f t="shared" si="2"/>
        <v>17.28</v>
      </c>
    </row>
    <row r="24" spans="1:15" s="246" customFormat="1">
      <c r="A24" s="239">
        <f t="shared" si="5"/>
        <v>11.040000000000001</v>
      </c>
      <c r="B24" s="216">
        <v>16</v>
      </c>
      <c r="C24" s="240" t="s">
        <v>30</v>
      </c>
      <c r="D24" s="241">
        <v>6</v>
      </c>
      <c r="E24" s="242">
        <f t="shared" si="6"/>
        <v>9.6000000000000002E-2</v>
      </c>
      <c r="F24" s="239">
        <v>115</v>
      </c>
      <c r="G24" s="243">
        <f>E24+E34</f>
        <v>9.6000000000000002E-2</v>
      </c>
      <c r="H24" s="244">
        <f>D24*B24/1000</f>
        <v>9.6000000000000002E-2</v>
      </c>
      <c r="I24" s="245">
        <f>G24*F24</f>
        <v>11.040000000000001</v>
      </c>
    </row>
    <row r="25" spans="1:15" s="200" customFormat="1">
      <c r="A25" s="212">
        <f t="shared" si="5"/>
        <v>0.25600000000000001</v>
      </c>
      <c r="B25" s="216">
        <v>16</v>
      </c>
      <c r="C25" s="190" t="s">
        <v>15</v>
      </c>
      <c r="D25" s="189">
        <v>1</v>
      </c>
      <c r="E25" s="208">
        <f t="shared" si="6"/>
        <v>1.6E-2</v>
      </c>
      <c r="F25" s="212">
        <v>16</v>
      </c>
      <c r="G25" s="209">
        <f t="shared" ref="G25" si="10">E25</f>
        <v>1.6E-2</v>
      </c>
      <c r="H25" s="210">
        <f t="shared" si="1"/>
        <v>1.6E-2</v>
      </c>
      <c r="I25" s="211">
        <f t="shared" si="2"/>
        <v>0.25600000000000001</v>
      </c>
    </row>
    <row r="26" spans="1:15" s="200" customFormat="1">
      <c r="A26" s="212">
        <f>SUM(A16:A25)</f>
        <v>224.61695999999995</v>
      </c>
      <c r="B26" s="189"/>
      <c r="C26" s="190" t="s">
        <v>16</v>
      </c>
      <c r="D26" s="189"/>
      <c r="E26" s="208"/>
      <c r="F26" s="212"/>
      <c r="G26" s="209"/>
      <c r="H26" s="210">
        <f t="shared" si="1"/>
        <v>0</v>
      </c>
      <c r="I26" s="211">
        <f t="shared" si="2"/>
        <v>0</v>
      </c>
    </row>
    <row r="27" spans="1:15" s="200" customFormat="1" ht="15.75">
      <c r="A27" s="205">
        <f>A26/B25</f>
        <v>14.038559999999997</v>
      </c>
      <c r="B27" s="190"/>
      <c r="C27" s="190" t="s">
        <v>17</v>
      </c>
      <c r="D27" s="189"/>
      <c r="E27" s="208"/>
      <c r="F27" s="205">
        <f>A27</f>
        <v>14.038559999999997</v>
      </c>
      <c r="G27" s="209"/>
      <c r="H27" s="210">
        <f t="shared" si="1"/>
        <v>0</v>
      </c>
      <c r="I27" s="211">
        <f t="shared" si="2"/>
        <v>0</v>
      </c>
    </row>
    <row r="28" spans="1:15" s="200" customFormat="1" ht="15.75">
      <c r="A28" s="205"/>
      <c r="B28" s="190"/>
      <c r="C28" s="247"/>
      <c r="D28" s="193"/>
      <c r="E28" s="208"/>
      <c r="F28" s="205"/>
      <c r="G28" s="208"/>
      <c r="H28" s="210"/>
      <c r="I28" s="211"/>
    </row>
    <row r="29" spans="1:15" s="200" customFormat="1" ht="15.75">
      <c r="A29" s="248"/>
      <c r="B29" s="213">
        <v>200</v>
      </c>
      <c r="C29" s="249" t="s">
        <v>24</v>
      </c>
      <c r="D29" s="190"/>
      <c r="E29" s="191"/>
      <c r="F29" s="214"/>
      <c r="G29" s="208"/>
      <c r="H29" s="210"/>
      <c r="I29" s="211"/>
      <c r="O29" s="200" t="s">
        <v>18</v>
      </c>
    </row>
    <row r="30" spans="1:15" s="200" customFormat="1">
      <c r="A30" s="212">
        <f>E30*F30</f>
        <v>7.6000000000000005</v>
      </c>
      <c r="B30" s="189">
        <v>16</v>
      </c>
      <c r="C30" s="250" t="s">
        <v>112</v>
      </c>
      <c r="D30" s="189">
        <v>1</v>
      </c>
      <c r="E30" s="208">
        <f>D30*B30/1000</f>
        <v>1.6E-2</v>
      </c>
      <c r="F30" s="212">
        <v>475</v>
      </c>
      <c r="G30" s="209">
        <f>E30</f>
        <v>1.6E-2</v>
      </c>
      <c r="H30" s="210">
        <f>D30*B30/1000</f>
        <v>1.6E-2</v>
      </c>
      <c r="I30" s="211">
        <f t="shared" si="2"/>
        <v>7.6000000000000005</v>
      </c>
    </row>
    <row r="31" spans="1:15" s="200" customFormat="1">
      <c r="A31" s="212">
        <f>E31*F31</f>
        <v>11.92</v>
      </c>
      <c r="B31" s="189">
        <v>16</v>
      </c>
      <c r="C31" s="250" t="s">
        <v>14</v>
      </c>
      <c r="D31" s="189">
        <v>10</v>
      </c>
      <c r="E31" s="208">
        <f>D31*B31/1000</f>
        <v>0.16</v>
      </c>
      <c r="F31" s="212">
        <v>74.5</v>
      </c>
      <c r="G31" s="209"/>
      <c r="H31" s="210">
        <f>D31*B31/1000</f>
        <v>0.16</v>
      </c>
      <c r="I31" s="211">
        <f t="shared" si="2"/>
        <v>0</v>
      </c>
    </row>
    <row r="32" spans="1:15" s="200" customFormat="1">
      <c r="A32" s="212">
        <f>SUM(A30:A31)</f>
        <v>19.52</v>
      </c>
      <c r="B32" s="190"/>
      <c r="C32" s="190" t="s">
        <v>16</v>
      </c>
      <c r="D32" s="189"/>
      <c r="E32" s="208"/>
      <c r="F32" s="212"/>
      <c r="G32" s="191"/>
      <c r="H32" s="210">
        <f>D32*B32/1000</f>
        <v>0</v>
      </c>
      <c r="I32" s="211">
        <f t="shared" si="2"/>
        <v>0</v>
      </c>
    </row>
    <row r="33" spans="1:9" s="200" customFormat="1" ht="15.75">
      <c r="A33" s="205">
        <f>A32/B31</f>
        <v>1.22</v>
      </c>
      <c r="B33" s="196"/>
      <c r="C33" s="190" t="s">
        <v>17</v>
      </c>
      <c r="D33" s="189"/>
      <c r="E33" s="208"/>
      <c r="F33" s="205">
        <f>A33</f>
        <v>1.22</v>
      </c>
      <c r="G33" s="191"/>
      <c r="H33" s="210">
        <f>D33*B33/1000</f>
        <v>0</v>
      </c>
      <c r="I33" s="211">
        <f t="shared" si="2"/>
        <v>0</v>
      </c>
    </row>
    <row r="34" spans="1:9" s="259" customFormat="1" ht="15.75">
      <c r="A34" s="251"/>
      <c r="B34" s="252"/>
      <c r="C34" s="253"/>
      <c r="D34" s="254"/>
      <c r="E34" s="255"/>
      <c r="F34" s="251"/>
      <c r="G34" s="256"/>
      <c r="H34" s="257"/>
      <c r="I34" s="258"/>
    </row>
    <row r="35" spans="1:9" s="259" customFormat="1" ht="15.75">
      <c r="A35" s="260"/>
      <c r="B35" s="261">
        <v>30</v>
      </c>
      <c r="C35" s="262" t="s">
        <v>19</v>
      </c>
      <c r="D35" s="253"/>
      <c r="E35" s="256"/>
      <c r="F35" s="263"/>
      <c r="G35" s="256"/>
      <c r="H35" s="257"/>
      <c r="I35" s="258"/>
    </row>
    <row r="36" spans="1:9" s="259" customFormat="1">
      <c r="A36" s="264">
        <f>E36*F36</f>
        <v>40.602800000000002</v>
      </c>
      <c r="B36" s="254">
        <v>16</v>
      </c>
      <c r="C36" s="265" t="s">
        <v>20</v>
      </c>
      <c r="D36" s="254">
        <v>29.855</v>
      </c>
      <c r="E36" s="255">
        <f>D36*B36/1000</f>
        <v>0.47767999999999999</v>
      </c>
      <c r="F36" s="264">
        <v>85</v>
      </c>
      <c r="G36" s="266">
        <f>E36</f>
        <v>0.47767999999999999</v>
      </c>
      <c r="H36" s="257">
        <f>D36*B36/1000</f>
        <v>0.47767999999999999</v>
      </c>
      <c r="I36" s="258">
        <f>G36*F36</f>
        <v>40.602800000000002</v>
      </c>
    </row>
    <row r="37" spans="1:9" s="259" customFormat="1">
      <c r="A37" s="264">
        <f>SUM(A36)</f>
        <v>40.602800000000002</v>
      </c>
      <c r="B37" s="253"/>
      <c r="C37" s="253" t="s">
        <v>16</v>
      </c>
      <c r="D37" s="254"/>
      <c r="E37" s="255"/>
      <c r="F37" s="264"/>
      <c r="G37" s="256"/>
      <c r="H37" s="257">
        <f>D37*B37/1000</f>
        <v>0</v>
      </c>
      <c r="I37" s="258">
        <f>G37*F37</f>
        <v>0</v>
      </c>
    </row>
    <row r="38" spans="1:9" s="259" customFormat="1" ht="15.75">
      <c r="A38" s="251">
        <f>A37/B36</f>
        <v>2.5376750000000001</v>
      </c>
      <c r="B38" s="252"/>
      <c r="C38" s="253" t="s">
        <v>17</v>
      </c>
      <c r="D38" s="254"/>
      <c r="E38" s="255"/>
      <c r="F38" s="251">
        <f>A38</f>
        <v>2.5376750000000001</v>
      </c>
      <c r="G38" s="256"/>
      <c r="H38" s="257">
        <f>D38*B38/1000</f>
        <v>0</v>
      </c>
      <c r="I38" s="258">
        <f>G38*F38</f>
        <v>0</v>
      </c>
    </row>
    <row r="39" spans="1:9" s="259" customFormat="1" ht="15.75">
      <c r="A39" s="251"/>
      <c r="B39" s="252"/>
      <c r="C39" s="253"/>
      <c r="D39" s="254"/>
      <c r="E39" s="255"/>
      <c r="F39" s="251"/>
      <c r="G39" s="256"/>
      <c r="H39" s="257"/>
      <c r="I39" s="258"/>
    </row>
    <row r="40" spans="1:9" s="259" customFormat="1" ht="15.75">
      <c r="A40" s="260"/>
      <c r="B40" s="261">
        <v>29</v>
      </c>
      <c r="C40" s="262" t="s">
        <v>32</v>
      </c>
      <c r="D40" s="253"/>
      <c r="E40" s="256"/>
      <c r="F40" s="263"/>
      <c r="G40" s="256"/>
      <c r="H40" s="257"/>
      <c r="I40" s="258"/>
    </row>
    <row r="41" spans="1:9" s="259" customFormat="1">
      <c r="A41" s="264">
        <f>E41*F41</f>
        <v>35.264000000000003</v>
      </c>
      <c r="B41" s="254">
        <v>16</v>
      </c>
      <c r="C41" s="265" t="s">
        <v>100</v>
      </c>
      <c r="D41" s="254">
        <v>29</v>
      </c>
      <c r="E41" s="255">
        <f>D41*B41/1000</f>
        <v>0.46400000000000002</v>
      </c>
      <c r="F41" s="264">
        <v>76</v>
      </c>
      <c r="G41" s="266">
        <f>E41</f>
        <v>0.46400000000000002</v>
      </c>
      <c r="H41" s="257">
        <f>D41*B41/1000</f>
        <v>0.46400000000000002</v>
      </c>
      <c r="I41" s="258">
        <f>G41*F41</f>
        <v>35.264000000000003</v>
      </c>
    </row>
    <row r="42" spans="1:9" s="259" customFormat="1">
      <c r="A42" s="264">
        <f>SUM(A41)</f>
        <v>35.264000000000003</v>
      </c>
      <c r="B42" s="253"/>
      <c r="C42" s="253" t="s">
        <v>16</v>
      </c>
      <c r="D42" s="254"/>
      <c r="E42" s="255"/>
      <c r="F42" s="264"/>
      <c r="G42" s="256"/>
      <c r="H42" s="257">
        <f>D42*B42/1000</f>
        <v>0</v>
      </c>
      <c r="I42" s="258">
        <f>G42*F42</f>
        <v>0</v>
      </c>
    </row>
    <row r="43" spans="1:9" s="259" customFormat="1" ht="15.75">
      <c r="A43" s="251">
        <f>A42/B41</f>
        <v>2.2040000000000002</v>
      </c>
      <c r="B43" s="252"/>
      <c r="C43" s="253" t="s">
        <v>17</v>
      </c>
      <c r="D43" s="254"/>
      <c r="E43" s="255"/>
      <c r="F43" s="251">
        <f>A43</f>
        <v>2.2040000000000002</v>
      </c>
      <c r="G43" s="256"/>
      <c r="H43" s="257">
        <f>D43*B43/1000</f>
        <v>0</v>
      </c>
      <c r="I43" s="258">
        <f>G43*F43</f>
        <v>0</v>
      </c>
    </row>
    <row r="44" spans="1:9" s="259" customFormat="1" ht="15.75">
      <c r="A44" s="251"/>
      <c r="B44" s="252"/>
      <c r="C44" s="253"/>
      <c r="D44" s="254"/>
      <c r="E44" s="255"/>
      <c r="F44" s="251"/>
      <c r="G44" s="256"/>
      <c r="H44" s="257"/>
      <c r="I44" s="258"/>
    </row>
    <row r="45" spans="1:9" s="200" customFormat="1" ht="15.75">
      <c r="A45" s="205">
        <f>A32+A26+A42+A37</f>
        <v>320.00375999999994</v>
      </c>
      <c r="B45" s="190"/>
      <c r="C45" s="196" t="s">
        <v>21</v>
      </c>
      <c r="D45" s="190"/>
      <c r="E45" s="191"/>
      <c r="F45" s="205">
        <f>F46*B31</f>
        <v>320.00375999999994</v>
      </c>
      <c r="G45" s="191"/>
      <c r="H45" s="188"/>
      <c r="I45" s="211">
        <f>SUM(I14:I43)</f>
        <v>320.00375999999994</v>
      </c>
    </row>
    <row r="46" spans="1:9" s="200" customFormat="1" ht="15.75">
      <c r="A46" s="205">
        <f>A45/B31</f>
        <v>20.000234999999996</v>
      </c>
      <c r="B46" s="190"/>
      <c r="C46" s="196" t="s">
        <v>17</v>
      </c>
      <c r="D46" s="190"/>
      <c r="E46" s="191"/>
      <c r="F46" s="205">
        <f>A46</f>
        <v>20.000234999999996</v>
      </c>
      <c r="G46" s="191"/>
      <c r="H46" s="210"/>
      <c r="I46" s="211"/>
    </row>
    <row r="47" spans="1:9" s="200" customFormat="1" ht="15.75">
      <c r="C47" s="1306" t="s">
        <v>101</v>
      </c>
      <c r="D47" s="1306"/>
      <c r="E47" s="1306"/>
      <c r="F47" s="1306"/>
      <c r="G47" s="1306"/>
      <c r="H47" s="267"/>
      <c r="I47" s="183"/>
    </row>
    <row r="48" spans="1:9" s="200" customFormat="1" ht="15.75">
      <c r="C48" s="1306" t="s">
        <v>22</v>
      </c>
      <c r="D48" s="1306"/>
      <c r="E48" s="1306"/>
      <c r="F48" s="1306"/>
      <c r="G48" s="1306"/>
      <c r="H48" s="267"/>
      <c r="I48" s="183"/>
    </row>
    <row r="49" spans="2:9" s="200" customFormat="1" ht="15.75">
      <c r="B49" s="268"/>
      <c r="C49" s="268" t="s">
        <v>23</v>
      </c>
      <c r="D49" s="268"/>
      <c r="E49" s="268"/>
      <c r="F49" s="268"/>
      <c r="G49" s="268"/>
      <c r="H49" s="183"/>
      <c r="I49" s="183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11" zoomScale="84" zoomScaleSheetLayoutView="84" workbookViewId="0">
      <selection activeCell="B43" sqref="B43"/>
    </sheetView>
  </sheetViews>
  <sheetFormatPr defaultRowHeight="15"/>
  <cols>
    <col min="1" max="1" width="13.28515625" style="485" customWidth="1"/>
    <col min="2" max="2" width="9.140625" style="485"/>
    <col min="3" max="3" width="56.7109375" style="485" customWidth="1"/>
    <col min="4" max="4" width="11.5703125" style="485" customWidth="1"/>
    <col min="5" max="5" width="11.28515625" style="485" customWidth="1"/>
    <col min="6" max="6" width="13.28515625" style="485" customWidth="1"/>
    <col min="7" max="7" width="11.7109375" style="485" customWidth="1"/>
    <col min="8" max="8" width="8.85546875" style="485" customWidth="1"/>
    <col min="9" max="9" width="13" style="485" customWidth="1"/>
    <col min="10" max="16384" width="9.140625" style="485"/>
  </cols>
  <sheetData>
    <row r="1" spans="1:9" s="427" customFormat="1">
      <c r="H1" s="428"/>
      <c r="I1" s="428"/>
    </row>
    <row r="2" spans="1:9" s="427" customFormat="1" ht="15.75">
      <c r="A2" s="429"/>
      <c r="B2" s="1318" t="s">
        <v>0</v>
      </c>
      <c r="C2" s="1318"/>
      <c r="D2" s="1318"/>
      <c r="E2" s="1318"/>
      <c r="F2" s="1318"/>
      <c r="G2" s="1318"/>
      <c r="H2" s="428"/>
      <c r="I2" s="428"/>
    </row>
    <row r="3" spans="1:9" s="427" customFormat="1" ht="12.75" customHeight="1">
      <c r="A3" s="429"/>
      <c r="B3" s="1318"/>
      <c r="C3" s="1318"/>
      <c r="D3" s="1318"/>
      <c r="E3" s="1318"/>
      <c r="F3" s="1318"/>
      <c r="G3" s="1318"/>
      <c r="H3" s="428"/>
      <c r="I3" s="428"/>
    </row>
    <row r="4" spans="1:9" s="427" customFormat="1" ht="30" customHeight="1">
      <c r="A4" s="429"/>
      <c r="B4" s="1319"/>
      <c r="C4" s="1321" t="s">
        <v>1</v>
      </c>
      <c r="D4" s="1323" t="s">
        <v>2</v>
      </c>
      <c r="E4" s="1325" t="s">
        <v>3</v>
      </c>
      <c r="F4" s="430"/>
      <c r="G4" s="431"/>
      <c r="H4" s="428"/>
      <c r="I4" s="428"/>
    </row>
    <row r="5" spans="1:9" s="427" customFormat="1" ht="40.5" customHeight="1">
      <c r="A5" s="432"/>
      <c r="B5" s="1320"/>
      <c r="C5" s="1322"/>
      <c r="D5" s="1324"/>
      <c r="E5" s="1326"/>
      <c r="F5" s="1327" t="s">
        <v>4</v>
      </c>
      <c r="G5" s="1328"/>
      <c r="H5" s="428"/>
      <c r="I5" s="428"/>
    </row>
    <row r="6" spans="1:9" s="427" customFormat="1" ht="15.95" customHeight="1">
      <c r="A6" s="433"/>
      <c r="B6" s="434"/>
      <c r="C6" s="435"/>
      <c r="D6" s="436"/>
      <c r="E6" s="437"/>
      <c r="F6" s="1329" t="s">
        <v>5</v>
      </c>
      <c r="G6" s="1330"/>
      <c r="H6" s="428"/>
      <c r="I6" s="428"/>
    </row>
    <row r="7" spans="1:9" s="427" customFormat="1" ht="15.95" customHeight="1">
      <c r="A7" s="433"/>
      <c r="B7" s="438"/>
      <c r="C7" s="435"/>
      <c r="D7" s="436"/>
      <c r="E7" s="437"/>
      <c r="F7" s="439"/>
      <c r="G7" s="440"/>
      <c r="H7" s="428"/>
      <c r="I7" s="428"/>
    </row>
    <row r="8" spans="1:9" s="427" customFormat="1" ht="15.95" customHeight="1">
      <c r="A8" s="433"/>
      <c r="B8" s="438"/>
      <c r="C8" s="435"/>
      <c r="D8" s="436"/>
      <c r="E8" s="437"/>
      <c r="F8" s="1331"/>
      <c r="G8" s="1332"/>
      <c r="H8" s="428"/>
      <c r="I8" s="428"/>
    </row>
    <row r="9" spans="1:9" s="427" customFormat="1" ht="15.95" customHeight="1">
      <c r="A9" s="433"/>
      <c r="B9" s="438"/>
      <c r="C9" s="442"/>
      <c r="D9" s="436"/>
      <c r="E9" s="437"/>
      <c r="F9" s="430"/>
      <c r="G9" s="443"/>
      <c r="H9" s="428"/>
      <c r="I9" s="428"/>
    </row>
    <row r="10" spans="1:9" s="427" customFormat="1" ht="15.95" customHeight="1">
      <c r="A10" s="444"/>
      <c r="B10" s="445"/>
      <c r="C10" s="435"/>
      <c r="D10" s="436"/>
      <c r="E10" s="437"/>
      <c r="F10" s="430"/>
      <c r="G10" s="443"/>
      <c r="H10" s="428"/>
      <c r="I10" s="428"/>
    </row>
    <row r="11" spans="1:9" s="427" customFormat="1" ht="20.100000000000001" customHeight="1">
      <c r="A11" s="429"/>
      <c r="B11" s="446"/>
      <c r="C11" s="447" t="s">
        <v>142</v>
      </c>
      <c r="D11" s="431"/>
      <c r="E11" s="430"/>
      <c r="F11" s="430"/>
      <c r="G11" s="431"/>
      <c r="H11" s="428"/>
      <c r="I11" s="428"/>
    </row>
    <row r="12" spans="1:9" s="427" customFormat="1" ht="75">
      <c r="A12" s="448" t="s">
        <v>6</v>
      </c>
      <c r="B12" s="449" t="s">
        <v>7</v>
      </c>
      <c r="C12" s="449" t="s">
        <v>8</v>
      </c>
      <c r="D12" s="449" t="s">
        <v>9</v>
      </c>
      <c r="E12" s="450" t="s">
        <v>10</v>
      </c>
      <c r="F12" s="449" t="s">
        <v>11</v>
      </c>
      <c r="G12" s="450" t="s">
        <v>12</v>
      </c>
      <c r="H12" s="428"/>
      <c r="I12" s="428"/>
    </row>
    <row r="13" spans="1:9" s="427" customFormat="1" ht="20.100000000000001" customHeight="1">
      <c r="A13" s="451"/>
      <c r="B13" s="452"/>
      <c r="C13" s="453">
        <v>45240</v>
      </c>
      <c r="D13" s="449"/>
      <c r="E13" s="450"/>
      <c r="F13" s="452"/>
      <c r="G13" s="450"/>
      <c r="H13" s="428"/>
      <c r="I13" s="428"/>
    </row>
    <row r="14" spans="1:9" s="446" customFormat="1" ht="15.95" customHeight="1">
      <c r="A14" s="451"/>
      <c r="B14" s="435"/>
      <c r="C14" s="454"/>
      <c r="D14" s="438"/>
      <c r="E14" s="455"/>
      <c r="F14" s="451"/>
      <c r="G14" s="455"/>
      <c r="H14" s="456"/>
      <c r="I14" s="457"/>
    </row>
    <row r="15" spans="1:9" s="446" customFormat="1" ht="15.95" customHeight="1">
      <c r="A15" s="458"/>
      <c r="B15" s="459">
        <v>100</v>
      </c>
      <c r="C15" s="1333" t="s">
        <v>129</v>
      </c>
      <c r="D15" s="1334"/>
      <c r="E15" s="455"/>
      <c r="F15" s="434"/>
      <c r="G15" s="455"/>
      <c r="H15" s="456"/>
      <c r="I15" s="457"/>
    </row>
    <row r="16" spans="1:9" s="446" customFormat="1" ht="15.95" customHeight="1">
      <c r="A16" s="458">
        <f t="shared" ref="A16:A20" si="0">E16*F16</f>
        <v>458.90880000000004</v>
      </c>
      <c r="B16" s="434">
        <v>16</v>
      </c>
      <c r="C16" s="435" t="s">
        <v>130</v>
      </c>
      <c r="D16" s="434">
        <v>140</v>
      </c>
      <c r="E16" s="455">
        <f>B16*D16/1000</f>
        <v>2.2400000000000002</v>
      </c>
      <c r="F16" s="458">
        <v>204.87</v>
      </c>
      <c r="G16" s="460">
        <f>E16</f>
        <v>2.2400000000000002</v>
      </c>
      <c r="H16" s="456">
        <f>D16*B16/1000</f>
        <v>2.2400000000000002</v>
      </c>
      <c r="I16" s="457">
        <f>G16*F16</f>
        <v>458.90880000000004</v>
      </c>
    </row>
    <row r="17" spans="1:15" s="467" customFormat="1" ht="15.95" customHeight="1">
      <c r="A17" s="458">
        <f t="shared" si="0"/>
        <v>19.495999999999999</v>
      </c>
      <c r="B17" s="434">
        <v>16</v>
      </c>
      <c r="C17" s="461" t="s">
        <v>28</v>
      </c>
      <c r="D17" s="462">
        <v>10</v>
      </c>
      <c r="E17" s="463">
        <f>D17*B17/1000</f>
        <v>0.16</v>
      </c>
      <c r="F17" s="464">
        <v>121.85</v>
      </c>
      <c r="G17" s="460">
        <f t="shared" ref="G17:G18" si="1">E17</f>
        <v>0.16</v>
      </c>
      <c r="H17" s="465">
        <f>D17*B17/1000</f>
        <v>0.16</v>
      </c>
      <c r="I17" s="466">
        <f>G17*F17</f>
        <v>19.495999999999999</v>
      </c>
    </row>
    <row r="18" spans="1:15" s="474" customFormat="1" ht="15.95" customHeight="1">
      <c r="A18" s="458">
        <f t="shared" si="0"/>
        <v>4.6399999999999997</v>
      </c>
      <c r="B18" s="434">
        <v>16</v>
      </c>
      <c r="C18" s="468" t="s">
        <v>40</v>
      </c>
      <c r="D18" s="469">
        <v>10</v>
      </c>
      <c r="E18" s="470">
        <f>D18*B18/1000</f>
        <v>0.16</v>
      </c>
      <c r="F18" s="471">
        <v>29</v>
      </c>
      <c r="G18" s="460">
        <f t="shared" si="1"/>
        <v>0.16</v>
      </c>
      <c r="H18" s="472">
        <f t="shared" ref="H18" si="2">D18*B18/1000</f>
        <v>0.16</v>
      </c>
      <c r="I18" s="473">
        <f t="shared" ref="I18" si="3">G18*F18</f>
        <v>4.6399999999999997</v>
      </c>
    </row>
    <row r="19" spans="1:15" s="446" customFormat="1" ht="15.95" customHeight="1">
      <c r="A19" s="458">
        <f t="shared" si="0"/>
        <v>21.023999999999997</v>
      </c>
      <c r="B19" s="434">
        <v>16</v>
      </c>
      <c r="C19" s="475" t="s">
        <v>20</v>
      </c>
      <c r="D19" s="434">
        <v>18</v>
      </c>
      <c r="E19" s="455">
        <f>D19*B19/1000</f>
        <v>0.28799999999999998</v>
      </c>
      <c r="F19" s="458">
        <v>73</v>
      </c>
      <c r="G19" s="460">
        <f>E19+E38</f>
        <v>0.56000000000000005</v>
      </c>
      <c r="H19" s="456">
        <f>D19*B19/1000</f>
        <v>0.28799999999999998</v>
      </c>
      <c r="I19" s="457">
        <f>G19*F19</f>
        <v>40.880000000000003</v>
      </c>
    </row>
    <row r="20" spans="1:15" s="446" customFormat="1" ht="15.95" customHeight="1">
      <c r="A20" s="458">
        <f t="shared" si="0"/>
        <v>0.25600000000000001</v>
      </c>
      <c r="B20" s="434">
        <v>16</v>
      </c>
      <c r="C20" s="475" t="s">
        <v>31</v>
      </c>
      <c r="D20" s="434">
        <v>1</v>
      </c>
      <c r="E20" s="455">
        <f>B20*D20/1000</f>
        <v>1.6E-2</v>
      </c>
      <c r="F20" s="458">
        <v>16</v>
      </c>
      <c r="G20" s="460">
        <f>E20+E27</f>
        <v>3.2000000000000001E-2</v>
      </c>
      <c r="H20" s="456">
        <f>D20*B20/1000</f>
        <v>1.6E-2</v>
      </c>
      <c r="I20" s="457">
        <f>G20*F20</f>
        <v>0.51200000000000001</v>
      </c>
    </row>
    <row r="21" spans="1:15" s="446" customFormat="1" ht="15.95" customHeight="1">
      <c r="A21" s="458">
        <f>SUM(A16:A20)</f>
        <v>504.32479999999998</v>
      </c>
      <c r="B21" s="434"/>
      <c r="C21" s="476" t="s">
        <v>16</v>
      </c>
      <c r="D21" s="434"/>
      <c r="E21" s="455"/>
      <c r="F21" s="458"/>
      <c r="G21" s="477"/>
      <c r="H21" s="456">
        <f>D21*B21/1000</f>
        <v>0</v>
      </c>
      <c r="I21" s="457">
        <f>G21*F21</f>
        <v>0</v>
      </c>
    </row>
    <row r="22" spans="1:15" s="446" customFormat="1" ht="15.95" customHeight="1">
      <c r="A22" s="451">
        <f>A21/B16</f>
        <v>31.520299999999999</v>
      </c>
      <c r="B22" s="434"/>
      <c r="C22" s="476" t="s">
        <v>17</v>
      </c>
      <c r="D22" s="434"/>
      <c r="E22" s="455"/>
      <c r="F22" s="451">
        <f>A22</f>
        <v>31.520299999999999</v>
      </c>
      <c r="G22" s="477"/>
      <c r="H22" s="456">
        <f>D22*B22/1000</f>
        <v>0</v>
      </c>
      <c r="I22" s="457">
        <f>G22*F22</f>
        <v>0</v>
      </c>
    </row>
    <row r="23" spans="1:15" s="446" customFormat="1" ht="15.95" customHeight="1">
      <c r="A23" s="451"/>
      <c r="B23" s="434"/>
      <c r="C23" s="478"/>
      <c r="D23" s="438"/>
      <c r="E23" s="455"/>
      <c r="F23" s="451"/>
      <c r="G23" s="460"/>
      <c r="H23" s="456"/>
      <c r="I23" s="457"/>
    </row>
    <row r="24" spans="1:15" s="446" customFormat="1" ht="15.95" customHeight="1">
      <c r="A24" s="479"/>
      <c r="B24" s="459">
        <v>150</v>
      </c>
      <c r="C24" s="480" t="s">
        <v>141</v>
      </c>
      <c r="D24" s="435"/>
      <c r="E24" s="436"/>
      <c r="F24" s="481"/>
      <c r="G24" s="455"/>
      <c r="H24" s="456"/>
      <c r="I24" s="457"/>
      <c r="O24" s="446" t="s">
        <v>18</v>
      </c>
    </row>
    <row r="25" spans="1:15" s="446" customFormat="1" ht="15.95" customHeight="1">
      <c r="A25" s="458">
        <f>E25*F25</f>
        <v>69.406080000000003</v>
      </c>
      <c r="B25" s="434">
        <v>16</v>
      </c>
      <c r="C25" s="475" t="s">
        <v>77</v>
      </c>
      <c r="D25" s="434">
        <v>222</v>
      </c>
      <c r="E25" s="455">
        <f>D25*B25/1000</f>
        <v>3.552</v>
      </c>
      <c r="F25" s="458">
        <v>19.54</v>
      </c>
      <c r="G25" s="482">
        <f>E25</f>
        <v>3.552</v>
      </c>
      <c r="H25" s="456">
        <f t="shared" ref="H25:H29" si="4">D25*B25/1000</f>
        <v>3.552</v>
      </c>
      <c r="I25" s="457">
        <f t="shared" ref="I25:I29" si="5">G25*F25</f>
        <v>69.406080000000003</v>
      </c>
    </row>
    <row r="26" spans="1:15" s="446" customFormat="1" ht="15.95" customHeight="1">
      <c r="A26" s="458">
        <f t="shared" ref="A26:A27" si="6">E26*F26</f>
        <v>47.6128</v>
      </c>
      <c r="B26" s="434">
        <v>16</v>
      </c>
      <c r="C26" s="475" t="s">
        <v>13</v>
      </c>
      <c r="D26" s="434">
        <v>5</v>
      </c>
      <c r="E26" s="455">
        <f>D26*B26/1000</f>
        <v>0.08</v>
      </c>
      <c r="F26" s="458">
        <v>595.16</v>
      </c>
      <c r="G26" s="460">
        <f>E26</f>
        <v>0.08</v>
      </c>
      <c r="H26" s="456">
        <f t="shared" si="4"/>
        <v>0.08</v>
      </c>
      <c r="I26" s="457">
        <f t="shared" si="5"/>
        <v>47.6128</v>
      </c>
    </row>
    <row r="27" spans="1:15" s="446" customFormat="1" ht="15.95" customHeight="1">
      <c r="A27" s="458">
        <f t="shared" si="6"/>
        <v>0.25600000000000001</v>
      </c>
      <c r="B27" s="434">
        <v>16</v>
      </c>
      <c r="C27" s="475" t="s">
        <v>31</v>
      </c>
      <c r="D27" s="434">
        <v>1</v>
      </c>
      <c r="E27" s="455">
        <f>B27*D27/1000</f>
        <v>1.6E-2</v>
      </c>
      <c r="F27" s="458">
        <v>16</v>
      </c>
      <c r="G27" s="460"/>
      <c r="H27" s="456">
        <f t="shared" si="4"/>
        <v>1.6E-2</v>
      </c>
      <c r="I27" s="457">
        <f t="shared" si="5"/>
        <v>0</v>
      </c>
    </row>
    <row r="28" spans="1:15" s="446" customFormat="1" ht="15.95" customHeight="1">
      <c r="A28" s="458">
        <f>SUM(A25:A27)</f>
        <v>117.27488</v>
      </c>
      <c r="B28" s="435"/>
      <c r="C28" s="435" t="s">
        <v>16</v>
      </c>
      <c r="D28" s="434"/>
      <c r="E28" s="455"/>
      <c r="F28" s="458"/>
      <c r="G28" s="436"/>
      <c r="H28" s="456">
        <f t="shared" si="4"/>
        <v>0</v>
      </c>
      <c r="I28" s="457">
        <f t="shared" si="5"/>
        <v>0</v>
      </c>
    </row>
    <row r="29" spans="1:15" s="446" customFormat="1" ht="15.95" customHeight="1">
      <c r="A29" s="451">
        <f>A28/B27</f>
        <v>7.3296799999999998</v>
      </c>
      <c r="B29" s="442"/>
      <c r="C29" s="435" t="s">
        <v>17</v>
      </c>
      <c r="D29" s="434"/>
      <c r="E29" s="455"/>
      <c r="F29" s="451">
        <f>A29</f>
        <v>7.3296799999999998</v>
      </c>
      <c r="G29" s="436"/>
      <c r="H29" s="456">
        <f t="shared" si="4"/>
        <v>0</v>
      </c>
      <c r="I29" s="457">
        <f t="shared" si="5"/>
        <v>0</v>
      </c>
    </row>
    <row r="30" spans="1:15" s="446" customFormat="1" ht="15.95" customHeight="1">
      <c r="A30" s="451"/>
      <c r="B30" s="434"/>
      <c r="C30" s="478"/>
      <c r="D30" s="438"/>
      <c r="E30" s="455"/>
      <c r="F30" s="451"/>
      <c r="G30" s="460"/>
      <c r="H30" s="456"/>
      <c r="I30" s="457"/>
    </row>
    <row r="31" spans="1:15" s="446" customFormat="1" ht="15.95" customHeight="1">
      <c r="A31" s="479"/>
      <c r="B31" s="459">
        <v>200</v>
      </c>
      <c r="C31" s="480" t="s">
        <v>133</v>
      </c>
      <c r="D31" s="435"/>
      <c r="E31" s="436"/>
      <c r="F31" s="481"/>
      <c r="G31" s="455"/>
      <c r="H31" s="456"/>
      <c r="I31" s="457"/>
      <c r="O31" s="446" t="s">
        <v>18</v>
      </c>
    </row>
    <row r="32" spans="1:15" s="446" customFormat="1" ht="15.95" customHeight="1">
      <c r="A32" s="458">
        <f>E32*F32</f>
        <v>22.288000000000004</v>
      </c>
      <c r="B32" s="434">
        <v>16</v>
      </c>
      <c r="C32" s="475" t="s">
        <v>134</v>
      </c>
      <c r="D32" s="434">
        <v>10</v>
      </c>
      <c r="E32" s="455">
        <f>D32*B32/1000</f>
        <v>0.16</v>
      </c>
      <c r="F32" s="458">
        <v>139.30000000000001</v>
      </c>
      <c r="G32" s="482">
        <f>E32</f>
        <v>0.16</v>
      </c>
      <c r="H32" s="456">
        <f>D32*B32/1000</f>
        <v>0.16</v>
      </c>
      <c r="I32" s="457">
        <f>G32*F32</f>
        <v>22.288000000000004</v>
      </c>
    </row>
    <row r="33" spans="1:9" s="446" customFormat="1" ht="15.95" customHeight="1">
      <c r="A33" s="458">
        <f>E33*F33</f>
        <v>23.443200000000001</v>
      </c>
      <c r="B33" s="434">
        <v>16</v>
      </c>
      <c r="C33" s="475" t="s">
        <v>14</v>
      </c>
      <c r="D33" s="434">
        <v>20</v>
      </c>
      <c r="E33" s="455">
        <f>D33*B33/1000</f>
        <v>0.32</v>
      </c>
      <c r="F33" s="458">
        <v>73.260000000000005</v>
      </c>
      <c r="G33" s="482">
        <f>E33</f>
        <v>0.32</v>
      </c>
      <c r="H33" s="456">
        <f>D33*B33/1000</f>
        <v>0.32</v>
      </c>
      <c r="I33" s="457">
        <f>G33*F33</f>
        <v>23.443200000000001</v>
      </c>
    </row>
    <row r="34" spans="1:9" s="446" customFormat="1" ht="15.95" customHeight="1">
      <c r="A34" s="458">
        <f>SUM(A32:A33)</f>
        <v>45.731200000000001</v>
      </c>
      <c r="B34" s="435"/>
      <c r="C34" s="435" t="s">
        <v>16</v>
      </c>
      <c r="D34" s="434"/>
      <c r="E34" s="455"/>
      <c r="F34" s="458"/>
      <c r="G34" s="436"/>
      <c r="H34" s="456">
        <f>D34*B34/1000</f>
        <v>0</v>
      </c>
      <c r="I34" s="457">
        <f>G34*F34</f>
        <v>0</v>
      </c>
    </row>
    <row r="35" spans="1:9" s="446" customFormat="1" ht="15.95" customHeight="1">
      <c r="A35" s="451">
        <f>A34/B32</f>
        <v>2.8582000000000001</v>
      </c>
      <c r="B35" s="442"/>
      <c r="C35" s="435" t="s">
        <v>17</v>
      </c>
      <c r="D35" s="434"/>
      <c r="E35" s="455"/>
      <c r="F35" s="451">
        <f>A35</f>
        <v>2.8582000000000001</v>
      </c>
      <c r="G35" s="436"/>
      <c r="H35" s="456">
        <f>D35*B35/1000</f>
        <v>0</v>
      </c>
      <c r="I35" s="457">
        <f>G35*F35</f>
        <v>0</v>
      </c>
    </row>
    <row r="36" spans="1:9" s="446" customFormat="1" ht="15.95" customHeight="1">
      <c r="A36" s="451"/>
      <c r="B36" s="442"/>
      <c r="C36" s="435"/>
      <c r="D36" s="434"/>
      <c r="E36" s="455"/>
      <c r="F36" s="451"/>
      <c r="G36" s="436"/>
      <c r="H36" s="456"/>
      <c r="I36" s="457"/>
    </row>
    <row r="37" spans="1:9" s="446" customFormat="1" ht="15.95" customHeight="1">
      <c r="A37" s="479"/>
      <c r="B37" s="459">
        <v>17</v>
      </c>
      <c r="C37" s="480" t="s">
        <v>19</v>
      </c>
      <c r="D37" s="435"/>
      <c r="E37" s="436"/>
      <c r="F37" s="481"/>
      <c r="G37" s="436"/>
      <c r="H37" s="456"/>
      <c r="I37" s="457"/>
    </row>
    <row r="38" spans="1:9" s="446" customFormat="1" ht="15.95" customHeight="1">
      <c r="A38" s="458">
        <f>E38*F38</f>
        <v>19.856000000000002</v>
      </c>
      <c r="B38" s="434">
        <v>16</v>
      </c>
      <c r="C38" s="475" t="s">
        <v>20</v>
      </c>
      <c r="D38" s="434">
        <v>17</v>
      </c>
      <c r="E38" s="455">
        <f>D38*B38/1000</f>
        <v>0.27200000000000002</v>
      </c>
      <c r="F38" s="458">
        <v>73</v>
      </c>
      <c r="G38" s="482"/>
      <c r="H38" s="456">
        <f>D38*B38/1000</f>
        <v>0.27200000000000002</v>
      </c>
      <c r="I38" s="457">
        <f>G38*F38</f>
        <v>0</v>
      </c>
    </row>
    <row r="39" spans="1:9" s="446" customFormat="1" ht="15.95" customHeight="1">
      <c r="A39" s="458">
        <f>SUM(A38:A38)</f>
        <v>19.856000000000002</v>
      </c>
      <c r="B39" s="435"/>
      <c r="C39" s="435" t="s">
        <v>16</v>
      </c>
      <c r="D39" s="434"/>
      <c r="E39" s="455"/>
      <c r="F39" s="458"/>
      <c r="G39" s="436"/>
      <c r="H39" s="456">
        <f>D39*B39/1000</f>
        <v>0</v>
      </c>
      <c r="I39" s="457">
        <f>G39*F39</f>
        <v>0</v>
      </c>
    </row>
    <row r="40" spans="1:9" s="446" customFormat="1" ht="15.95" customHeight="1">
      <c r="A40" s="451">
        <f>A39/B38</f>
        <v>1.2410000000000001</v>
      </c>
      <c r="B40" s="442"/>
      <c r="C40" s="435" t="s">
        <v>17</v>
      </c>
      <c r="D40" s="434"/>
      <c r="E40" s="455"/>
      <c r="F40" s="451">
        <f>A40</f>
        <v>1.2410000000000001</v>
      </c>
      <c r="G40" s="436"/>
      <c r="H40" s="456">
        <f>D40*B40/1000</f>
        <v>0</v>
      </c>
      <c r="I40" s="457">
        <f>G40*F40</f>
        <v>0</v>
      </c>
    </row>
    <row r="41" spans="1:9" s="446" customFormat="1" ht="15.95" customHeight="1">
      <c r="A41" s="451"/>
      <c r="B41" s="442"/>
      <c r="C41" s="435"/>
      <c r="D41" s="434"/>
      <c r="E41" s="455"/>
      <c r="F41" s="451"/>
      <c r="G41" s="436"/>
      <c r="H41" s="456"/>
      <c r="I41" s="457"/>
    </row>
    <row r="42" spans="1:9" s="446" customFormat="1" ht="15.95" customHeight="1">
      <c r="A42" s="479"/>
      <c r="B42" s="459">
        <v>22</v>
      </c>
      <c r="C42" s="480" t="s">
        <v>32</v>
      </c>
      <c r="D42" s="435"/>
      <c r="E42" s="436"/>
      <c r="F42" s="481"/>
      <c r="G42" s="436"/>
      <c r="H42" s="456"/>
      <c r="I42" s="457"/>
    </row>
    <row r="43" spans="1:9" s="446" customFormat="1" ht="15.95" customHeight="1">
      <c r="A43" s="458">
        <f>E43*F43</f>
        <v>24.991999999999997</v>
      </c>
      <c r="B43" s="434">
        <v>16</v>
      </c>
      <c r="C43" s="475" t="s">
        <v>100</v>
      </c>
      <c r="D43" s="434">
        <v>22</v>
      </c>
      <c r="E43" s="455">
        <f>D43*B43/1000</f>
        <v>0.35199999999999998</v>
      </c>
      <c r="F43" s="458">
        <v>71</v>
      </c>
      <c r="G43" s="482">
        <f>E43</f>
        <v>0.35199999999999998</v>
      </c>
      <c r="H43" s="456">
        <f>D43*B43/1000</f>
        <v>0.35199999999999998</v>
      </c>
      <c r="I43" s="457">
        <f>G43*F43</f>
        <v>24.991999999999997</v>
      </c>
    </row>
    <row r="44" spans="1:9" s="446" customFormat="1" ht="15.95" customHeight="1">
      <c r="A44" s="458">
        <f>SUM(A43:A43)</f>
        <v>24.991999999999997</v>
      </c>
      <c r="B44" s="435"/>
      <c r="C44" s="435" t="s">
        <v>16</v>
      </c>
      <c r="D44" s="434"/>
      <c r="E44" s="455"/>
      <c r="F44" s="458"/>
      <c r="G44" s="436"/>
      <c r="H44" s="456">
        <f>D44*B44/1000</f>
        <v>0</v>
      </c>
      <c r="I44" s="457">
        <f>G44*F44</f>
        <v>0</v>
      </c>
    </row>
    <row r="45" spans="1:9" s="446" customFormat="1" ht="15.95" customHeight="1">
      <c r="A45" s="451">
        <f>A44/B43</f>
        <v>1.5619999999999998</v>
      </c>
      <c r="B45" s="442"/>
      <c r="C45" s="435" t="s">
        <v>17</v>
      </c>
      <c r="D45" s="434"/>
      <c r="E45" s="455"/>
      <c r="F45" s="451">
        <f>A45</f>
        <v>1.5619999999999998</v>
      </c>
      <c r="G45" s="436"/>
      <c r="H45" s="456">
        <f>D45*B45/1000</f>
        <v>0</v>
      </c>
      <c r="I45" s="457">
        <f>G45*F45</f>
        <v>0</v>
      </c>
    </row>
    <row r="46" spans="1:9" s="446" customFormat="1" ht="15.95" customHeight="1">
      <c r="A46" s="451"/>
      <c r="B46" s="442"/>
      <c r="C46" s="435"/>
      <c r="D46" s="434"/>
      <c r="E46" s="455"/>
      <c r="F46" s="451"/>
      <c r="G46" s="436"/>
      <c r="H46" s="456"/>
      <c r="I46" s="457"/>
    </row>
    <row r="47" spans="1:9" s="446" customFormat="1" ht="15.95" customHeight="1">
      <c r="A47" s="451">
        <f>A44+A39+A34+A21+A28</f>
        <v>712.17887999999994</v>
      </c>
      <c r="B47" s="435"/>
      <c r="C47" s="442" t="s">
        <v>21</v>
      </c>
      <c r="D47" s="435"/>
      <c r="E47" s="436"/>
      <c r="F47" s="451">
        <f>F48*B43</f>
        <v>712.17887999999994</v>
      </c>
      <c r="G47" s="436"/>
      <c r="H47" s="433"/>
      <c r="I47" s="457">
        <f>SUM(I14:I46)</f>
        <v>712.17887999999994</v>
      </c>
    </row>
    <row r="48" spans="1:9" s="446" customFormat="1" ht="15.95" customHeight="1">
      <c r="A48" s="451">
        <f>A47/B43</f>
        <v>44.511179999999996</v>
      </c>
      <c r="B48" s="435"/>
      <c r="C48" s="442" t="s">
        <v>17</v>
      </c>
      <c r="D48" s="435"/>
      <c r="E48" s="436"/>
      <c r="F48" s="451">
        <f>A48</f>
        <v>44.511179999999996</v>
      </c>
      <c r="G48" s="436"/>
      <c r="H48" s="456"/>
      <c r="I48" s="457"/>
    </row>
    <row r="49" spans="2:9" s="446" customFormat="1" ht="15.75">
      <c r="C49" s="1335" t="s">
        <v>101</v>
      </c>
      <c r="D49" s="1335"/>
      <c r="E49" s="1335"/>
      <c r="F49" s="1335"/>
      <c r="G49" s="1335"/>
      <c r="H49" s="483"/>
      <c r="I49" s="428"/>
    </row>
    <row r="50" spans="2:9" s="446" customFormat="1" ht="15.75">
      <c r="C50" s="1335" t="s">
        <v>22</v>
      </c>
      <c r="D50" s="1335"/>
      <c r="E50" s="1335"/>
      <c r="F50" s="1335"/>
      <c r="G50" s="1335"/>
      <c r="H50" s="483"/>
      <c r="I50" s="428"/>
    </row>
    <row r="51" spans="2:9" s="446" customFormat="1" ht="15.75">
      <c r="B51" s="484"/>
      <c r="C51" s="484" t="s">
        <v>23</v>
      </c>
      <c r="D51" s="484"/>
      <c r="E51" s="484"/>
      <c r="F51" s="484"/>
      <c r="G51" s="484"/>
      <c r="H51" s="428"/>
      <c r="I51" s="428"/>
    </row>
    <row r="52" spans="2:9" s="427" customFormat="1"/>
  </sheetData>
  <mergeCells count="12">
    <mergeCell ref="F6:G6"/>
    <mergeCell ref="F8:G8"/>
    <mergeCell ref="C15:D15"/>
    <mergeCell ref="C49:G49"/>
    <mergeCell ref="C50:G50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87"/>
  <sheetViews>
    <sheetView view="pageBreakPreview" topLeftCell="A7" zoomScale="84" zoomScaleSheetLayoutView="84" workbookViewId="0">
      <selection activeCell="B78" sqref="B78"/>
    </sheetView>
  </sheetViews>
  <sheetFormatPr defaultRowHeight="15"/>
  <cols>
    <col min="1" max="1" width="13.28515625" style="485" customWidth="1"/>
    <col min="2" max="2" width="11.85546875" style="485" customWidth="1"/>
    <col min="3" max="3" width="56.7109375" style="485" customWidth="1"/>
    <col min="4" max="4" width="11.5703125" style="485" customWidth="1"/>
    <col min="5" max="5" width="11.28515625" style="485" customWidth="1"/>
    <col min="6" max="6" width="13.28515625" style="485" customWidth="1"/>
    <col min="7" max="7" width="11.7109375" style="485" customWidth="1"/>
    <col min="8" max="8" width="8.85546875" style="485" customWidth="1"/>
    <col min="9" max="9" width="13" style="485" customWidth="1"/>
    <col min="10" max="16384" width="9.140625" style="485"/>
  </cols>
  <sheetData>
    <row r="1" spans="1:9" s="427" customFormat="1">
      <c r="H1" s="428"/>
      <c r="I1" s="428"/>
    </row>
    <row r="2" spans="1:9" s="427" customFormat="1" ht="15.75">
      <c r="A2" s="429"/>
      <c r="B2" s="1318" t="s">
        <v>0</v>
      </c>
      <c r="C2" s="1318"/>
      <c r="D2" s="1318"/>
      <c r="E2" s="1318"/>
      <c r="F2" s="1318"/>
      <c r="G2" s="1318"/>
      <c r="H2" s="428"/>
      <c r="I2" s="428"/>
    </row>
    <row r="3" spans="1:9" s="427" customFormat="1" ht="12.75" customHeight="1">
      <c r="A3" s="429"/>
      <c r="B3" s="1318"/>
      <c r="C3" s="1318"/>
      <c r="D3" s="1318"/>
      <c r="E3" s="1318"/>
      <c r="F3" s="1318"/>
      <c r="G3" s="1318"/>
      <c r="H3" s="428"/>
      <c r="I3" s="428"/>
    </row>
    <row r="4" spans="1:9" s="427" customFormat="1" ht="30" customHeight="1">
      <c r="A4" s="429"/>
      <c r="B4" s="1319"/>
      <c r="C4" s="1321" t="s">
        <v>1</v>
      </c>
      <c r="D4" s="1323" t="s">
        <v>2</v>
      </c>
      <c r="E4" s="1325" t="s">
        <v>3</v>
      </c>
      <c r="F4" s="430"/>
      <c r="G4" s="431"/>
      <c r="H4" s="428"/>
      <c r="I4" s="428"/>
    </row>
    <row r="5" spans="1:9" s="427" customFormat="1" ht="40.5" customHeight="1">
      <c r="A5" s="432"/>
      <c r="B5" s="1320"/>
      <c r="C5" s="1322"/>
      <c r="D5" s="1324"/>
      <c r="E5" s="1326"/>
      <c r="F5" s="1327" t="s">
        <v>4</v>
      </c>
      <c r="G5" s="1328"/>
      <c r="H5" s="428"/>
      <c r="I5" s="428"/>
    </row>
    <row r="6" spans="1:9" s="427" customFormat="1" ht="15.95" customHeight="1">
      <c r="A6" s="433"/>
      <c r="B6" s="434"/>
      <c r="C6" s="435"/>
      <c r="D6" s="436"/>
      <c r="E6" s="437"/>
      <c r="F6" s="1329" t="s">
        <v>5</v>
      </c>
      <c r="G6" s="1330"/>
      <c r="H6" s="428"/>
      <c r="I6" s="428"/>
    </row>
    <row r="7" spans="1:9" s="427" customFormat="1" ht="15.95" customHeight="1">
      <c r="A7" s="433"/>
      <c r="B7" s="438"/>
      <c r="C7" s="435"/>
      <c r="D7" s="436"/>
      <c r="E7" s="437"/>
      <c r="F7" s="439"/>
      <c r="G7" s="440"/>
      <c r="H7" s="428"/>
      <c r="I7" s="428"/>
    </row>
    <row r="8" spans="1:9" s="427" customFormat="1" ht="15.95" customHeight="1">
      <c r="A8" s="433"/>
      <c r="B8" s="438"/>
      <c r="C8" s="435"/>
      <c r="D8" s="436"/>
      <c r="E8" s="437"/>
      <c r="F8" s="1331"/>
      <c r="G8" s="1332"/>
      <c r="H8" s="428"/>
      <c r="I8" s="428"/>
    </row>
    <row r="9" spans="1:9" s="427" customFormat="1" ht="15.95" customHeight="1">
      <c r="A9" s="433"/>
      <c r="B9" s="438"/>
      <c r="C9" s="442"/>
      <c r="D9" s="436"/>
      <c r="E9" s="437"/>
      <c r="F9" s="430"/>
      <c r="G9" s="443"/>
      <c r="H9" s="428"/>
      <c r="I9" s="428"/>
    </row>
    <row r="10" spans="1:9" s="427" customFormat="1" ht="15.95" customHeight="1">
      <c r="A10" s="444"/>
      <c r="B10" s="445"/>
      <c r="C10" s="435"/>
      <c r="D10" s="436"/>
      <c r="E10" s="437"/>
      <c r="F10" s="430"/>
      <c r="G10" s="443"/>
      <c r="H10" s="428"/>
      <c r="I10" s="428"/>
    </row>
    <row r="11" spans="1:9" s="427" customFormat="1" ht="20.100000000000001" customHeight="1">
      <c r="A11" s="429"/>
      <c r="B11" s="446"/>
      <c r="C11" s="447" t="s">
        <v>146</v>
      </c>
      <c r="D11" s="431"/>
      <c r="E11" s="430"/>
      <c r="F11" s="430"/>
      <c r="G11" s="431"/>
      <c r="H11" s="428"/>
      <c r="I11" s="428"/>
    </row>
    <row r="12" spans="1:9" s="427" customFormat="1" ht="75">
      <c r="A12" s="448" t="s">
        <v>6</v>
      </c>
      <c r="B12" s="449" t="s">
        <v>7</v>
      </c>
      <c r="C12" s="449" t="s">
        <v>8</v>
      </c>
      <c r="D12" s="449" t="s">
        <v>9</v>
      </c>
      <c r="E12" s="450" t="s">
        <v>10</v>
      </c>
      <c r="F12" s="449" t="s">
        <v>11</v>
      </c>
      <c r="G12" s="450" t="s">
        <v>12</v>
      </c>
      <c r="H12" s="428"/>
      <c r="I12" s="428"/>
    </row>
    <row r="13" spans="1:9" s="427" customFormat="1" ht="20.100000000000001" customHeight="1">
      <c r="A13" s="451"/>
      <c r="B13" s="452"/>
      <c r="C13" s="453">
        <v>45240</v>
      </c>
      <c r="D13" s="449"/>
      <c r="E13" s="450"/>
      <c r="F13" s="452"/>
      <c r="G13" s="450"/>
      <c r="H13" s="428"/>
      <c r="I13" s="428"/>
    </row>
    <row r="14" spans="1:9" s="559" customFormat="1" ht="20.100000000000001" customHeight="1">
      <c r="A14" s="551"/>
      <c r="B14" s="552"/>
      <c r="C14" s="553" t="s">
        <v>115</v>
      </c>
      <c r="D14" s="554"/>
      <c r="E14" s="555"/>
      <c r="F14" s="551"/>
      <c r="G14" s="556"/>
      <c r="H14" s="557"/>
      <c r="I14" s="558"/>
    </row>
    <row r="15" spans="1:9" s="569" customFormat="1" ht="15.95" customHeight="1">
      <c r="A15" s="560"/>
      <c r="B15" s="561">
        <v>200</v>
      </c>
      <c r="C15" s="562" t="s">
        <v>143</v>
      </c>
      <c r="D15" s="563"/>
      <c r="E15" s="564"/>
      <c r="F15" s="565"/>
      <c r="G15" s="566"/>
      <c r="H15" s="567"/>
      <c r="I15" s="568"/>
    </row>
    <row r="16" spans="1:9" s="569" customFormat="1" ht="15.95" customHeight="1">
      <c r="A16" s="560">
        <f>E16*F16</f>
        <v>9.25</v>
      </c>
      <c r="B16" s="570">
        <v>5</v>
      </c>
      <c r="C16" s="563" t="s">
        <v>63</v>
      </c>
      <c r="D16" s="570">
        <v>50</v>
      </c>
      <c r="E16" s="566">
        <f>D16*B16/1000</f>
        <v>0.25</v>
      </c>
      <c r="F16" s="560">
        <v>37</v>
      </c>
      <c r="G16" s="571">
        <f>E16</f>
        <v>0.25</v>
      </c>
      <c r="H16" s="567">
        <f t="shared" ref="H16:H22" si="0">D16*B16/1000</f>
        <v>0.25</v>
      </c>
      <c r="I16" s="568">
        <f t="shared" ref="I16:I22" si="1">G16*F16</f>
        <v>9.25</v>
      </c>
    </row>
    <row r="17" spans="1:15" s="569" customFormat="1" ht="15.95" customHeight="1">
      <c r="A17" s="560">
        <f>E17*F17</f>
        <v>14.879</v>
      </c>
      <c r="B17" s="570">
        <v>5</v>
      </c>
      <c r="C17" s="563" t="s">
        <v>13</v>
      </c>
      <c r="D17" s="570">
        <v>5</v>
      </c>
      <c r="E17" s="566">
        <f>D17*B17/1000</f>
        <v>2.5000000000000001E-2</v>
      </c>
      <c r="F17" s="560">
        <v>595.16</v>
      </c>
      <c r="G17" s="572">
        <f>E17+E61</f>
        <v>0.05</v>
      </c>
      <c r="H17" s="567">
        <f t="shared" si="0"/>
        <v>2.5000000000000001E-2</v>
      </c>
      <c r="I17" s="568">
        <f t="shared" si="1"/>
        <v>29.757999999999999</v>
      </c>
    </row>
    <row r="18" spans="1:15" s="569" customFormat="1" ht="15.95" customHeight="1">
      <c r="A18" s="560">
        <f>E18*F18</f>
        <v>47.84</v>
      </c>
      <c r="B18" s="570">
        <v>5</v>
      </c>
      <c r="C18" s="563" t="s">
        <v>35</v>
      </c>
      <c r="D18" s="570">
        <v>23</v>
      </c>
      <c r="E18" s="566">
        <f>D18*B18/1000</f>
        <v>0.115</v>
      </c>
      <c r="F18" s="560">
        <v>416</v>
      </c>
      <c r="G18" s="571">
        <f>E18</f>
        <v>0.115</v>
      </c>
      <c r="H18" s="567">
        <f t="shared" si="0"/>
        <v>0.115</v>
      </c>
      <c r="I18" s="568">
        <f t="shared" si="1"/>
        <v>47.84</v>
      </c>
    </row>
    <row r="19" spans="1:15" s="277" customFormat="1" ht="15.95" customHeight="1">
      <c r="A19" s="290">
        <f>E19*F19</f>
        <v>1.8315000000000001</v>
      </c>
      <c r="B19" s="570">
        <v>5</v>
      </c>
      <c r="C19" s="291" t="s">
        <v>14</v>
      </c>
      <c r="D19" s="292">
        <v>5</v>
      </c>
      <c r="E19" s="274">
        <f>D19*B19/1000</f>
        <v>2.5000000000000001E-2</v>
      </c>
      <c r="F19" s="290">
        <v>73.260000000000005</v>
      </c>
      <c r="G19" s="293">
        <f>E19+E26+E42+E68</f>
        <v>0.185</v>
      </c>
      <c r="H19" s="275">
        <f t="shared" si="0"/>
        <v>2.5000000000000001E-2</v>
      </c>
      <c r="I19" s="276">
        <f t="shared" si="1"/>
        <v>13.553100000000001</v>
      </c>
    </row>
    <row r="20" spans="1:15" s="569" customFormat="1" ht="15.95" customHeight="1">
      <c r="A20" s="560">
        <f>E20*F20</f>
        <v>0.08</v>
      </c>
      <c r="B20" s="570">
        <v>5</v>
      </c>
      <c r="C20" s="563" t="s">
        <v>15</v>
      </c>
      <c r="D20" s="570">
        <v>1</v>
      </c>
      <c r="E20" s="566">
        <f>D20*B20/1000</f>
        <v>5.0000000000000001E-3</v>
      </c>
      <c r="F20" s="560">
        <v>16</v>
      </c>
      <c r="G20" s="572">
        <f>E20+E46+E55+E62</f>
        <v>0.02</v>
      </c>
      <c r="H20" s="567">
        <f t="shared" si="0"/>
        <v>5.0000000000000001E-3</v>
      </c>
      <c r="I20" s="568">
        <f t="shared" si="1"/>
        <v>0.32</v>
      </c>
    </row>
    <row r="21" spans="1:15" s="569" customFormat="1" ht="15.95" customHeight="1">
      <c r="A21" s="560">
        <f>SUM(A16:A20)</f>
        <v>73.880499999999998</v>
      </c>
      <c r="B21" s="570"/>
      <c r="C21" s="563" t="s">
        <v>16</v>
      </c>
      <c r="D21" s="570"/>
      <c r="E21" s="566"/>
      <c r="F21" s="560"/>
      <c r="G21" s="572"/>
      <c r="H21" s="567">
        <f t="shared" si="0"/>
        <v>0</v>
      </c>
      <c r="I21" s="568">
        <f t="shared" si="1"/>
        <v>0</v>
      </c>
    </row>
    <row r="22" spans="1:15" s="569" customFormat="1" ht="15.95" customHeight="1">
      <c r="A22" s="573">
        <f>A21/B20</f>
        <v>14.7761</v>
      </c>
      <c r="B22" s="563"/>
      <c r="C22" s="563" t="s">
        <v>17</v>
      </c>
      <c r="D22" s="570"/>
      <c r="E22" s="566"/>
      <c r="F22" s="573">
        <f>A22</f>
        <v>14.7761</v>
      </c>
      <c r="G22" s="572"/>
      <c r="H22" s="567">
        <f t="shared" si="0"/>
        <v>0</v>
      </c>
      <c r="I22" s="568">
        <f t="shared" si="1"/>
        <v>0</v>
      </c>
    </row>
    <row r="23" spans="1:15" s="569" customFormat="1" ht="15.95" customHeight="1">
      <c r="A23" s="573"/>
      <c r="B23" s="563"/>
      <c r="C23" s="563"/>
      <c r="D23" s="570"/>
      <c r="E23" s="566"/>
      <c r="F23" s="573"/>
      <c r="G23" s="572"/>
      <c r="H23" s="567"/>
      <c r="I23" s="568"/>
    </row>
    <row r="24" spans="1:15" s="277" customFormat="1" ht="15.95" customHeight="1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 ht="15.95" customHeight="1">
      <c r="A25" s="290">
        <f>E25*F25</f>
        <v>2.375</v>
      </c>
      <c r="B25" s="292">
        <v>5</v>
      </c>
      <c r="C25" s="291" t="s">
        <v>112</v>
      </c>
      <c r="D25" s="292">
        <v>1</v>
      </c>
      <c r="E25" s="274">
        <f>D25*B25/1000</f>
        <v>5.0000000000000001E-3</v>
      </c>
      <c r="F25" s="290">
        <v>475</v>
      </c>
      <c r="G25" s="293">
        <f>E25</f>
        <v>5.0000000000000001E-3</v>
      </c>
      <c r="H25" s="275">
        <f>D25*B25/1000</f>
        <v>5.0000000000000001E-3</v>
      </c>
      <c r="I25" s="276">
        <f>G25*F25</f>
        <v>2.375</v>
      </c>
    </row>
    <row r="26" spans="1:15" s="277" customFormat="1" ht="15.95" customHeight="1">
      <c r="A26" s="290">
        <f>E26*F26</f>
        <v>3.6630000000000003</v>
      </c>
      <c r="B26" s="292">
        <v>5</v>
      </c>
      <c r="C26" s="291" t="s">
        <v>14</v>
      </c>
      <c r="D26" s="292">
        <v>10</v>
      </c>
      <c r="E26" s="274">
        <f>D26*B26/1000</f>
        <v>0.05</v>
      </c>
      <c r="F26" s="290">
        <v>73.260000000000005</v>
      </c>
      <c r="G26" s="293"/>
      <c r="H26" s="275">
        <f>D26*B26/1000</f>
        <v>0.05</v>
      </c>
      <c r="I26" s="276">
        <f>G26*F26</f>
        <v>0</v>
      </c>
    </row>
    <row r="27" spans="1:15" s="277" customFormat="1" ht="15.95" customHeight="1">
      <c r="A27" s="290">
        <f>SUM(A25:A26)</f>
        <v>6.0380000000000003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95" customHeight="1">
      <c r="A28" s="270">
        <f>A27/B25</f>
        <v>1.2076</v>
      </c>
      <c r="B28" s="300"/>
      <c r="C28" s="271" t="s">
        <v>17</v>
      </c>
      <c r="D28" s="292"/>
      <c r="E28" s="274"/>
      <c r="F28" s="270">
        <f>A28</f>
        <v>1.2076</v>
      </c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/>
      <c r="B29" s="271"/>
      <c r="C29" s="574"/>
      <c r="D29" s="273"/>
      <c r="E29" s="274"/>
      <c r="F29" s="270"/>
      <c r="G29" s="274"/>
      <c r="H29" s="275"/>
      <c r="I29" s="276"/>
    </row>
    <row r="30" spans="1:15" s="559" customFormat="1" ht="15.95" customHeight="1">
      <c r="A30" s="575"/>
      <c r="B30" s="576">
        <v>17</v>
      </c>
      <c r="C30" s="577" t="s">
        <v>19</v>
      </c>
      <c r="D30" s="578"/>
      <c r="E30" s="556"/>
      <c r="F30" s="579"/>
      <c r="G30" s="556"/>
      <c r="H30" s="557"/>
      <c r="I30" s="558"/>
    </row>
    <row r="31" spans="1:15" s="559" customFormat="1" ht="15.95" customHeight="1">
      <c r="A31" s="580">
        <f>E31*F31</f>
        <v>6.2050000000000001</v>
      </c>
      <c r="B31" s="554">
        <v>5</v>
      </c>
      <c r="C31" s="581" t="s">
        <v>38</v>
      </c>
      <c r="D31" s="554">
        <v>17</v>
      </c>
      <c r="E31" s="555">
        <f>D31*B31/1000</f>
        <v>8.5000000000000006E-2</v>
      </c>
      <c r="F31" s="580">
        <v>73</v>
      </c>
      <c r="G31" s="582">
        <f>E31+E54+E73</f>
        <v>0.254</v>
      </c>
      <c r="H31" s="557">
        <f>D31*B31/1000</f>
        <v>8.5000000000000006E-2</v>
      </c>
      <c r="I31" s="558">
        <f>G31*F31</f>
        <v>18.542000000000002</v>
      </c>
    </row>
    <row r="32" spans="1:15" s="559" customFormat="1" ht="15.95" customHeight="1">
      <c r="A32" s="580">
        <f>SUM(A31)</f>
        <v>6.2050000000000001</v>
      </c>
      <c r="B32" s="578"/>
      <c r="C32" s="578" t="s">
        <v>16</v>
      </c>
      <c r="D32" s="554"/>
      <c r="E32" s="555"/>
      <c r="F32" s="580"/>
      <c r="G32" s="556"/>
      <c r="H32" s="557">
        <f>D32*B32/1000</f>
        <v>0</v>
      </c>
      <c r="I32" s="558">
        <f>G32*F32</f>
        <v>0</v>
      </c>
    </row>
    <row r="33" spans="1:9" s="559" customFormat="1" ht="15.95" customHeight="1">
      <c r="A33" s="551">
        <f>A32/B31</f>
        <v>1.2410000000000001</v>
      </c>
      <c r="B33" s="552"/>
      <c r="C33" s="578" t="s">
        <v>17</v>
      </c>
      <c r="D33" s="554"/>
      <c r="E33" s="555"/>
      <c r="F33" s="551">
        <f>A33</f>
        <v>1.2410000000000001</v>
      </c>
      <c r="G33" s="556"/>
      <c r="H33" s="557">
        <f>D33*B33/1000</f>
        <v>0</v>
      </c>
      <c r="I33" s="558">
        <f>G33*F33</f>
        <v>0</v>
      </c>
    </row>
    <row r="34" spans="1:9" s="559" customFormat="1" ht="20.100000000000001" customHeight="1">
      <c r="A34" s="551"/>
      <c r="B34" s="552"/>
      <c r="C34" s="553" t="s">
        <v>116</v>
      </c>
      <c r="D34" s="554"/>
      <c r="E34" s="555"/>
      <c r="F34" s="551"/>
      <c r="G34" s="556"/>
      <c r="H34" s="557"/>
      <c r="I34" s="558"/>
    </row>
    <row r="35" spans="1:9" s="550" customFormat="1" ht="15.95" customHeight="1">
      <c r="A35" s="543"/>
      <c r="B35" s="583" t="s">
        <v>117</v>
      </c>
      <c r="C35" s="584" t="s">
        <v>144</v>
      </c>
      <c r="D35" s="545"/>
      <c r="E35" s="585"/>
      <c r="F35" s="586"/>
      <c r="G35" s="546"/>
      <c r="H35" s="548"/>
      <c r="I35" s="549"/>
    </row>
    <row r="36" spans="1:9" s="550" customFormat="1" ht="15.95" customHeight="1">
      <c r="A36" s="543">
        <f>E36*F36</f>
        <v>61.327500000000008</v>
      </c>
      <c r="B36" s="544">
        <v>5</v>
      </c>
      <c r="C36" s="545" t="s">
        <v>145</v>
      </c>
      <c r="D36" s="544">
        <v>34</v>
      </c>
      <c r="E36" s="546">
        <f t="shared" ref="E36:E43" si="2">D36*B36/1000</f>
        <v>0.17</v>
      </c>
      <c r="F36" s="543">
        <v>360.75</v>
      </c>
      <c r="G36" s="547">
        <f>E36</f>
        <v>0.17</v>
      </c>
      <c r="H36" s="548">
        <f t="shared" ref="H36:H48" si="3">D36*B36/1000</f>
        <v>0.17</v>
      </c>
      <c r="I36" s="549">
        <f t="shared" ref="I36:I48" si="4">G36*F36</f>
        <v>61.327500000000008</v>
      </c>
    </row>
    <row r="37" spans="1:9" s="550" customFormat="1" ht="15.95" customHeight="1">
      <c r="A37" s="543">
        <f t="shared" ref="A37:A46" si="5">E37*F37</f>
        <v>2.9000000000000004</v>
      </c>
      <c r="B37" s="544">
        <v>5</v>
      </c>
      <c r="C37" s="545" t="s">
        <v>119</v>
      </c>
      <c r="D37" s="544">
        <v>20</v>
      </c>
      <c r="E37" s="546">
        <f t="shared" si="2"/>
        <v>0.1</v>
      </c>
      <c r="F37" s="543">
        <v>29</v>
      </c>
      <c r="G37" s="547">
        <f>E37</f>
        <v>0.1</v>
      </c>
      <c r="H37" s="548">
        <f t="shared" si="3"/>
        <v>0.1</v>
      </c>
      <c r="I37" s="549">
        <f t="shared" si="4"/>
        <v>2.9000000000000004</v>
      </c>
    </row>
    <row r="38" spans="1:9" s="550" customFormat="1" ht="15.95" customHeight="1">
      <c r="A38" s="543">
        <f t="shared" si="5"/>
        <v>2.3447999999999998</v>
      </c>
      <c r="B38" s="544">
        <v>5</v>
      </c>
      <c r="C38" s="545" t="s">
        <v>77</v>
      </c>
      <c r="D38" s="544">
        <v>24</v>
      </c>
      <c r="E38" s="546">
        <f t="shared" si="2"/>
        <v>0.12</v>
      </c>
      <c r="F38" s="543">
        <v>19.54</v>
      </c>
      <c r="G38" s="547">
        <f>E38+E60</f>
        <v>1.23</v>
      </c>
      <c r="H38" s="548">
        <f t="shared" si="3"/>
        <v>0.12</v>
      </c>
      <c r="I38" s="549">
        <f t="shared" si="4"/>
        <v>24.034199999999998</v>
      </c>
    </row>
    <row r="39" spans="1:9" s="550" customFormat="1" ht="15.95" customHeight="1">
      <c r="A39" s="543">
        <f t="shared" si="5"/>
        <v>1.9000000000000001</v>
      </c>
      <c r="B39" s="544">
        <v>5</v>
      </c>
      <c r="C39" s="545" t="s">
        <v>27</v>
      </c>
      <c r="D39" s="544">
        <v>10</v>
      </c>
      <c r="E39" s="546">
        <f t="shared" si="2"/>
        <v>0.05</v>
      </c>
      <c r="F39" s="543">
        <v>38</v>
      </c>
      <c r="G39" s="547">
        <f>E39</f>
        <v>0.05</v>
      </c>
      <c r="H39" s="548">
        <f t="shared" si="3"/>
        <v>0.05</v>
      </c>
      <c r="I39" s="549">
        <f t="shared" si="4"/>
        <v>1.9000000000000001</v>
      </c>
    </row>
    <row r="40" spans="1:9" s="550" customFormat="1" ht="15.95" customHeight="1">
      <c r="A40" s="543">
        <f t="shared" si="5"/>
        <v>2.4369999999999998</v>
      </c>
      <c r="B40" s="544">
        <v>5</v>
      </c>
      <c r="C40" s="545" t="s">
        <v>28</v>
      </c>
      <c r="D40" s="544">
        <v>4</v>
      </c>
      <c r="E40" s="546">
        <f t="shared" si="2"/>
        <v>0.02</v>
      </c>
      <c r="F40" s="543">
        <v>121.85</v>
      </c>
      <c r="G40" s="547">
        <f>E40+E52</f>
        <v>7.0000000000000007E-2</v>
      </c>
      <c r="H40" s="548">
        <f t="shared" si="3"/>
        <v>0.02</v>
      </c>
      <c r="I40" s="549">
        <f t="shared" si="4"/>
        <v>8.5295000000000005</v>
      </c>
    </row>
    <row r="41" spans="1:9" s="550" customFormat="1" ht="15.95" customHeight="1">
      <c r="A41" s="543">
        <f t="shared" si="5"/>
        <v>1.4500000000000002</v>
      </c>
      <c r="B41" s="544">
        <v>5</v>
      </c>
      <c r="C41" s="545" t="s">
        <v>29</v>
      </c>
      <c r="D41" s="544">
        <v>10</v>
      </c>
      <c r="E41" s="546">
        <f t="shared" si="2"/>
        <v>0.05</v>
      </c>
      <c r="F41" s="543">
        <v>29</v>
      </c>
      <c r="G41" s="547">
        <f>E41</f>
        <v>0.05</v>
      </c>
      <c r="H41" s="548">
        <f t="shared" si="3"/>
        <v>0.05</v>
      </c>
      <c r="I41" s="549">
        <f t="shared" si="4"/>
        <v>1.4500000000000002</v>
      </c>
    </row>
    <row r="42" spans="1:9" s="277" customFormat="1" ht="15.95" customHeight="1">
      <c r="A42" s="543">
        <f t="shared" si="5"/>
        <v>0.73260000000000003</v>
      </c>
      <c r="B42" s="544">
        <v>5</v>
      </c>
      <c r="C42" s="291" t="s">
        <v>14</v>
      </c>
      <c r="D42" s="292">
        <v>2</v>
      </c>
      <c r="E42" s="274">
        <f>D42*B42/1000</f>
        <v>0.01</v>
      </c>
      <c r="F42" s="290">
        <v>73.260000000000005</v>
      </c>
      <c r="G42" s="293"/>
      <c r="H42" s="275">
        <f>D42*B42/1000</f>
        <v>0.01</v>
      </c>
      <c r="I42" s="276">
        <f>G42*F42</f>
        <v>0</v>
      </c>
    </row>
    <row r="43" spans="1:9" s="550" customFormat="1" ht="15.95" customHeight="1">
      <c r="A43" s="543">
        <f t="shared" si="5"/>
        <v>5.4</v>
      </c>
      <c r="B43" s="544">
        <v>5</v>
      </c>
      <c r="C43" s="545" t="s">
        <v>139</v>
      </c>
      <c r="D43" s="544">
        <v>40</v>
      </c>
      <c r="E43" s="546">
        <f t="shared" si="2"/>
        <v>0.2</v>
      </c>
      <c r="F43" s="543">
        <v>27</v>
      </c>
      <c r="G43" s="547">
        <f>E43</f>
        <v>0.2</v>
      </c>
      <c r="H43" s="548">
        <f t="shared" si="3"/>
        <v>0.2</v>
      </c>
      <c r="I43" s="549">
        <f t="shared" si="4"/>
        <v>5.4</v>
      </c>
    </row>
    <row r="44" spans="1:9" s="559" customFormat="1" ht="15.95" customHeight="1">
      <c r="A44" s="543">
        <f t="shared" si="5"/>
        <v>3.456</v>
      </c>
      <c r="B44" s="544">
        <v>5</v>
      </c>
      <c r="C44" s="581" t="s">
        <v>30</v>
      </c>
      <c r="D44" s="554">
        <v>6</v>
      </c>
      <c r="E44" s="555">
        <f>B44*D44/1000</f>
        <v>0.03</v>
      </c>
      <c r="F44" s="580">
        <v>115.2</v>
      </c>
      <c r="G44" s="547">
        <f>E44</f>
        <v>0.03</v>
      </c>
      <c r="H44" s="557">
        <f t="shared" si="3"/>
        <v>0.03</v>
      </c>
      <c r="I44" s="558">
        <f t="shared" si="4"/>
        <v>3.456</v>
      </c>
    </row>
    <row r="45" spans="1:9" s="385" customFormat="1">
      <c r="A45" s="379">
        <f>E45*F45</f>
        <v>7.9</v>
      </c>
      <c r="B45" s="544">
        <v>5</v>
      </c>
      <c r="C45" s="380" t="s">
        <v>120</v>
      </c>
      <c r="D45" s="381">
        <v>10</v>
      </c>
      <c r="E45" s="382">
        <f>D45*B45/1000</f>
        <v>0.05</v>
      </c>
      <c r="F45" s="379">
        <v>158</v>
      </c>
      <c r="G45" s="389">
        <f>E45</f>
        <v>0.05</v>
      </c>
      <c r="H45" s="383">
        <f>D45*B45/1000</f>
        <v>0.05</v>
      </c>
      <c r="I45" s="384">
        <f>G45*F45</f>
        <v>7.9</v>
      </c>
    </row>
    <row r="46" spans="1:9" s="550" customFormat="1" ht="15.95" customHeight="1">
      <c r="A46" s="543">
        <f t="shared" si="5"/>
        <v>0.08</v>
      </c>
      <c r="B46" s="544">
        <v>5</v>
      </c>
      <c r="C46" s="545" t="s">
        <v>15</v>
      </c>
      <c r="D46" s="544">
        <v>1</v>
      </c>
      <c r="E46" s="546">
        <f>D46*B46/1000</f>
        <v>5.0000000000000001E-3</v>
      </c>
      <c r="F46" s="543">
        <v>16</v>
      </c>
      <c r="G46" s="547"/>
      <c r="H46" s="548">
        <f t="shared" si="3"/>
        <v>5.0000000000000001E-3</v>
      </c>
      <c r="I46" s="549">
        <f t="shared" si="4"/>
        <v>0</v>
      </c>
    </row>
    <row r="47" spans="1:9" s="550" customFormat="1" ht="15.95" customHeight="1">
      <c r="A47" s="543">
        <f>SUM(A36:A46)</f>
        <v>89.927900000000037</v>
      </c>
      <c r="B47" s="544"/>
      <c r="C47" s="545" t="s">
        <v>16</v>
      </c>
      <c r="D47" s="544"/>
      <c r="E47" s="546"/>
      <c r="F47" s="543"/>
      <c r="G47" s="547"/>
      <c r="H47" s="548">
        <f t="shared" si="3"/>
        <v>0</v>
      </c>
      <c r="I47" s="549">
        <f t="shared" si="4"/>
        <v>0</v>
      </c>
    </row>
    <row r="48" spans="1:9" s="550" customFormat="1" ht="15.95" customHeight="1">
      <c r="A48" s="587">
        <f>A47/B46</f>
        <v>17.985580000000006</v>
      </c>
      <c r="B48" s="545"/>
      <c r="C48" s="545" t="s">
        <v>17</v>
      </c>
      <c r="D48" s="544"/>
      <c r="E48" s="546"/>
      <c r="F48" s="587">
        <f>A48</f>
        <v>17.985580000000006</v>
      </c>
      <c r="G48" s="547"/>
      <c r="H48" s="548">
        <f t="shared" si="3"/>
        <v>0</v>
      </c>
      <c r="I48" s="549">
        <f t="shared" si="4"/>
        <v>0</v>
      </c>
    </row>
    <row r="49" spans="1:15" s="550" customFormat="1" ht="15.95" customHeight="1">
      <c r="A49" s="587"/>
      <c r="B49" s="545"/>
      <c r="C49" s="588"/>
      <c r="D49" s="589"/>
      <c r="E49" s="546"/>
      <c r="F49" s="587"/>
      <c r="G49" s="547"/>
      <c r="H49" s="548"/>
      <c r="I49" s="549"/>
    </row>
    <row r="50" spans="1:15" s="446" customFormat="1" ht="15.95" customHeight="1">
      <c r="A50" s="458"/>
      <c r="B50" s="459">
        <v>100</v>
      </c>
      <c r="C50" s="1333" t="s">
        <v>129</v>
      </c>
      <c r="D50" s="1334"/>
      <c r="E50" s="455"/>
      <c r="F50" s="434"/>
      <c r="G50" s="455"/>
      <c r="H50" s="456"/>
      <c r="I50" s="457"/>
    </row>
    <row r="51" spans="1:15" s="446" customFormat="1" ht="15.95" customHeight="1">
      <c r="A51" s="458">
        <f t="shared" ref="A51:A55" si="6">E51*F51</f>
        <v>172.0908</v>
      </c>
      <c r="B51" s="434">
        <v>5</v>
      </c>
      <c r="C51" s="435" t="s">
        <v>130</v>
      </c>
      <c r="D51" s="434">
        <v>168</v>
      </c>
      <c r="E51" s="455">
        <f>B51*D51/1000</f>
        <v>0.84</v>
      </c>
      <c r="F51" s="458">
        <v>204.87</v>
      </c>
      <c r="G51" s="486">
        <f>E51</f>
        <v>0.84</v>
      </c>
      <c r="H51" s="456">
        <f>D51*B51/1000</f>
        <v>0.84</v>
      </c>
      <c r="I51" s="457">
        <f>G51*F51</f>
        <v>172.0908</v>
      </c>
    </row>
    <row r="52" spans="1:15" s="467" customFormat="1" ht="15.95" customHeight="1">
      <c r="A52" s="458">
        <f t="shared" si="6"/>
        <v>6.0925000000000002</v>
      </c>
      <c r="B52" s="434">
        <v>5</v>
      </c>
      <c r="C52" s="461" t="s">
        <v>28</v>
      </c>
      <c r="D52" s="462">
        <v>10</v>
      </c>
      <c r="E52" s="463">
        <f>D52*B52/1000</f>
        <v>0.05</v>
      </c>
      <c r="F52" s="464">
        <v>121.85</v>
      </c>
      <c r="G52" s="460"/>
      <c r="H52" s="465">
        <f>D52*B52/1000</f>
        <v>0.05</v>
      </c>
      <c r="I52" s="466">
        <f>G52*F52</f>
        <v>0</v>
      </c>
    </row>
    <row r="53" spans="1:15" s="474" customFormat="1" ht="15.95" customHeight="1">
      <c r="A53" s="458">
        <f t="shared" si="6"/>
        <v>1.4500000000000002</v>
      </c>
      <c r="B53" s="434">
        <v>5</v>
      </c>
      <c r="C53" s="468" t="s">
        <v>40</v>
      </c>
      <c r="D53" s="469">
        <v>10</v>
      </c>
      <c r="E53" s="470">
        <f>D53*B53/1000</f>
        <v>0.05</v>
      </c>
      <c r="F53" s="471">
        <v>29</v>
      </c>
      <c r="G53" s="460">
        <f>E53</f>
        <v>0.05</v>
      </c>
      <c r="H53" s="472">
        <f t="shared" ref="H53" si="7">D53*B53/1000</f>
        <v>0.05</v>
      </c>
      <c r="I53" s="473">
        <f t="shared" ref="I53" si="8">G53*F53</f>
        <v>1.4500000000000002</v>
      </c>
    </row>
    <row r="54" spans="1:15" s="446" customFormat="1" ht="15.95" customHeight="1">
      <c r="A54" s="458">
        <f t="shared" si="6"/>
        <v>6.5699999999999994</v>
      </c>
      <c r="B54" s="434">
        <v>5</v>
      </c>
      <c r="C54" s="475" t="s">
        <v>20</v>
      </c>
      <c r="D54" s="434">
        <v>18</v>
      </c>
      <c r="E54" s="455">
        <f>D54*B54/1000</f>
        <v>0.09</v>
      </c>
      <c r="F54" s="458">
        <v>73</v>
      </c>
      <c r="G54" s="460"/>
      <c r="H54" s="456">
        <f>D54*B54/1000</f>
        <v>0.09</v>
      </c>
      <c r="I54" s="457">
        <f>G54*F54</f>
        <v>0</v>
      </c>
    </row>
    <row r="55" spans="1:15" s="446" customFormat="1" ht="15.95" customHeight="1">
      <c r="A55" s="458">
        <f t="shared" si="6"/>
        <v>0.08</v>
      </c>
      <c r="B55" s="434">
        <v>5</v>
      </c>
      <c r="C55" s="475" t="s">
        <v>31</v>
      </c>
      <c r="D55" s="434">
        <v>1</v>
      </c>
      <c r="E55" s="455">
        <f>B55*D55/1000</f>
        <v>5.0000000000000001E-3</v>
      </c>
      <c r="F55" s="458">
        <v>16</v>
      </c>
      <c r="G55" s="460"/>
      <c r="H55" s="456">
        <f>D55*B55/1000</f>
        <v>5.0000000000000001E-3</v>
      </c>
      <c r="I55" s="457">
        <f>G55*F55</f>
        <v>0</v>
      </c>
    </row>
    <row r="56" spans="1:15" s="446" customFormat="1" ht="15.95" customHeight="1">
      <c r="A56" s="458">
        <f>SUM(A51:A55)</f>
        <v>186.2833</v>
      </c>
      <c r="B56" s="434"/>
      <c r="C56" s="476" t="s">
        <v>16</v>
      </c>
      <c r="D56" s="434"/>
      <c r="E56" s="455"/>
      <c r="F56" s="458"/>
      <c r="G56" s="477"/>
      <c r="H56" s="456">
        <f>D56*B56/1000</f>
        <v>0</v>
      </c>
      <c r="I56" s="457">
        <f>G56*F56</f>
        <v>0</v>
      </c>
    </row>
    <row r="57" spans="1:15" s="446" customFormat="1" ht="15.95" customHeight="1">
      <c r="A57" s="451">
        <f>A56/B51</f>
        <v>37.256659999999997</v>
      </c>
      <c r="B57" s="434"/>
      <c r="C57" s="476" t="s">
        <v>17</v>
      </c>
      <c r="D57" s="434"/>
      <c r="E57" s="455"/>
      <c r="F57" s="451">
        <f>A57</f>
        <v>37.256659999999997</v>
      </c>
      <c r="G57" s="477"/>
      <c r="H57" s="456">
        <f>D57*B57/1000</f>
        <v>0</v>
      </c>
      <c r="I57" s="457">
        <f>G57*F57</f>
        <v>0</v>
      </c>
    </row>
    <row r="58" spans="1:15" s="446" customFormat="1" ht="15.95" customHeight="1">
      <c r="A58" s="451"/>
      <c r="B58" s="434"/>
      <c r="C58" s="478"/>
      <c r="D58" s="438"/>
      <c r="E58" s="455"/>
      <c r="F58" s="451"/>
      <c r="G58" s="460"/>
      <c r="H58" s="456"/>
      <c r="I58" s="457"/>
    </row>
    <row r="59" spans="1:15" s="446" customFormat="1" ht="15.95" customHeight="1">
      <c r="A59" s="479"/>
      <c r="B59" s="459">
        <v>150</v>
      </c>
      <c r="C59" s="480" t="s">
        <v>141</v>
      </c>
      <c r="D59" s="435"/>
      <c r="E59" s="436"/>
      <c r="F59" s="481"/>
      <c r="G59" s="455"/>
      <c r="H59" s="456"/>
      <c r="I59" s="457"/>
      <c r="O59" s="446" t="s">
        <v>18</v>
      </c>
    </row>
    <row r="60" spans="1:15" s="446" customFormat="1" ht="15.95" customHeight="1">
      <c r="A60" s="458">
        <f>E60*F60</f>
        <v>21.689400000000003</v>
      </c>
      <c r="B60" s="434">
        <v>5</v>
      </c>
      <c r="C60" s="475" t="s">
        <v>77</v>
      </c>
      <c r="D60" s="434">
        <v>222</v>
      </c>
      <c r="E60" s="455">
        <f>D60*B60/1000</f>
        <v>1.1100000000000001</v>
      </c>
      <c r="F60" s="458">
        <v>19.54</v>
      </c>
      <c r="G60" s="482"/>
      <c r="H60" s="456">
        <f t="shared" ref="H60:H64" si="9">D60*B60/1000</f>
        <v>1.1100000000000001</v>
      </c>
      <c r="I60" s="457">
        <f t="shared" ref="I60:I64" si="10">G60*F60</f>
        <v>0</v>
      </c>
    </row>
    <row r="61" spans="1:15" s="446" customFormat="1" ht="15.95" customHeight="1">
      <c r="A61" s="458">
        <f t="shared" ref="A61:A62" si="11">E61*F61</f>
        <v>14.879</v>
      </c>
      <c r="B61" s="434">
        <v>5</v>
      </c>
      <c r="C61" s="475" t="s">
        <v>13</v>
      </c>
      <c r="D61" s="434">
        <v>5</v>
      </c>
      <c r="E61" s="455">
        <f>D61*B61/1000</f>
        <v>2.5000000000000001E-2</v>
      </c>
      <c r="F61" s="458">
        <v>595.16</v>
      </c>
      <c r="G61" s="460"/>
      <c r="H61" s="456">
        <f t="shared" si="9"/>
        <v>2.5000000000000001E-2</v>
      </c>
      <c r="I61" s="457">
        <f t="shared" si="10"/>
        <v>0</v>
      </c>
    </row>
    <row r="62" spans="1:15" s="446" customFormat="1" ht="15.95" customHeight="1">
      <c r="A62" s="458">
        <f t="shared" si="11"/>
        <v>0.08</v>
      </c>
      <c r="B62" s="434">
        <v>5</v>
      </c>
      <c r="C62" s="475" t="s">
        <v>31</v>
      </c>
      <c r="D62" s="434">
        <v>1</v>
      </c>
      <c r="E62" s="455">
        <f>B62*D62/1000</f>
        <v>5.0000000000000001E-3</v>
      </c>
      <c r="F62" s="458">
        <v>16</v>
      </c>
      <c r="G62" s="460"/>
      <c r="H62" s="456">
        <f t="shared" si="9"/>
        <v>5.0000000000000001E-3</v>
      </c>
      <c r="I62" s="457">
        <f t="shared" si="10"/>
        <v>0</v>
      </c>
    </row>
    <row r="63" spans="1:15" s="446" customFormat="1" ht="15.95" customHeight="1">
      <c r="A63" s="458">
        <f>SUM(A60:A62)</f>
        <v>36.648400000000002</v>
      </c>
      <c r="B63" s="435"/>
      <c r="C63" s="435" t="s">
        <v>16</v>
      </c>
      <c r="D63" s="434"/>
      <c r="E63" s="455"/>
      <c r="F63" s="458"/>
      <c r="G63" s="436"/>
      <c r="H63" s="456">
        <f t="shared" si="9"/>
        <v>0</v>
      </c>
      <c r="I63" s="457">
        <f t="shared" si="10"/>
        <v>0</v>
      </c>
    </row>
    <row r="64" spans="1:15" s="446" customFormat="1" ht="15.95" customHeight="1">
      <c r="A64" s="451">
        <f>A63/B62</f>
        <v>7.3296800000000006</v>
      </c>
      <c r="B64" s="442"/>
      <c r="C64" s="435" t="s">
        <v>17</v>
      </c>
      <c r="D64" s="434"/>
      <c r="E64" s="455"/>
      <c r="F64" s="451">
        <f>A64</f>
        <v>7.3296800000000006</v>
      </c>
      <c r="G64" s="436"/>
      <c r="H64" s="456">
        <f t="shared" si="9"/>
        <v>0</v>
      </c>
      <c r="I64" s="457">
        <f t="shared" si="10"/>
        <v>0</v>
      </c>
    </row>
    <row r="65" spans="1:15" s="446" customFormat="1" ht="15.95" customHeight="1">
      <c r="A65" s="451"/>
      <c r="B65" s="434"/>
      <c r="C65" s="478"/>
      <c r="D65" s="438"/>
      <c r="E65" s="455"/>
      <c r="F65" s="451"/>
      <c r="G65" s="460"/>
      <c r="H65" s="456"/>
      <c r="I65" s="457"/>
    </row>
    <row r="66" spans="1:15" s="446" customFormat="1" ht="15.95" customHeight="1">
      <c r="A66" s="479"/>
      <c r="B66" s="459">
        <v>200</v>
      </c>
      <c r="C66" s="480" t="s">
        <v>133</v>
      </c>
      <c r="D66" s="435"/>
      <c r="E66" s="436"/>
      <c r="F66" s="481"/>
      <c r="G66" s="455"/>
      <c r="H66" s="456"/>
      <c r="I66" s="457"/>
      <c r="O66" s="446" t="s">
        <v>18</v>
      </c>
    </row>
    <row r="67" spans="1:15" s="446" customFormat="1" ht="15.95" customHeight="1">
      <c r="A67" s="458">
        <f>E67*F67</f>
        <v>6.9650000000000007</v>
      </c>
      <c r="B67" s="434">
        <v>5</v>
      </c>
      <c r="C67" s="475" t="s">
        <v>134</v>
      </c>
      <c r="D67" s="434">
        <v>10</v>
      </c>
      <c r="E67" s="455">
        <f>D67*B67/1000</f>
        <v>0.05</v>
      </c>
      <c r="F67" s="458">
        <v>139.30000000000001</v>
      </c>
      <c r="G67" s="482">
        <f>E67</f>
        <v>0.05</v>
      </c>
      <c r="H67" s="456">
        <f>D67*B67/1000</f>
        <v>0.05</v>
      </c>
      <c r="I67" s="457">
        <f>G67*F67</f>
        <v>6.9650000000000007</v>
      </c>
    </row>
    <row r="68" spans="1:15" s="446" customFormat="1" ht="15.95" customHeight="1">
      <c r="A68" s="458">
        <f>E68*F68</f>
        <v>7.3260000000000005</v>
      </c>
      <c r="B68" s="434">
        <v>5</v>
      </c>
      <c r="C68" s="475" t="s">
        <v>14</v>
      </c>
      <c r="D68" s="434">
        <v>20</v>
      </c>
      <c r="E68" s="455">
        <f>D68*B68/1000</f>
        <v>0.1</v>
      </c>
      <c r="F68" s="458">
        <v>73.260000000000005</v>
      </c>
      <c r="G68" s="482"/>
      <c r="H68" s="456">
        <f>D68*B68/1000</f>
        <v>0.1</v>
      </c>
      <c r="I68" s="457">
        <f>G68*F68</f>
        <v>0</v>
      </c>
    </row>
    <row r="69" spans="1:15" s="446" customFormat="1" ht="15.95" customHeight="1">
      <c r="A69" s="458">
        <f>SUM(A67:A68)</f>
        <v>14.291</v>
      </c>
      <c r="B69" s="435"/>
      <c r="C69" s="435" t="s">
        <v>16</v>
      </c>
      <c r="D69" s="434"/>
      <c r="E69" s="455"/>
      <c r="F69" s="458"/>
      <c r="G69" s="436"/>
      <c r="H69" s="456">
        <f>D69*B69/1000</f>
        <v>0</v>
      </c>
      <c r="I69" s="457">
        <f>G69*F69</f>
        <v>0</v>
      </c>
    </row>
    <row r="70" spans="1:15" s="446" customFormat="1" ht="15.95" customHeight="1">
      <c r="A70" s="451">
        <f>A69/B67</f>
        <v>2.8582000000000001</v>
      </c>
      <c r="B70" s="442"/>
      <c r="C70" s="435" t="s">
        <v>17</v>
      </c>
      <c r="D70" s="434"/>
      <c r="E70" s="455"/>
      <c r="F70" s="451">
        <f>A70</f>
        <v>2.8582000000000001</v>
      </c>
      <c r="G70" s="436"/>
      <c r="H70" s="456">
        <f>D70*B70/1000</f>
        <v>0</v>
      </c>
      <c r="I70" s="457">
        <f>G70*F70</f>
        <v>0</v>
      </c>
    </row>
    <row r="71" spans="1:15" s="446" customFormat="1" ht="15.95" customHeight="1">
      <c r="A71" s="451"/>
      <c r="B71" s="442"/>
      <c r="C71" s="435"/>
      <c r="D71" s="434"/>
      <c r="E71" s="455"/>
      <c r="F71" s="451"/>
      <c r="G71" s="436"/>
      <c r="H71" s="456"/>
      <c r="I71" s="457"/>
    </row>
    <row r="72" spans="1:15" s="446" customFormat="1" ht="15.95" customHeight="1">
      <c r="A72" s="479"/>
      <c r="B72" s="459">
        <v>16</v>
      </c>
      <c r="C72" s="480" t="s">
        <v>19</v>
      </c>
      <c r="D72" s="435"/>
      <c r="E72" s="436"/>
      <c r="F72" s="481"/>
      <c r="G72" s="436"/>
      <c r="H72" s="456"/>
      <c r="I72" s="457"/>
    </row>
    <row r="73" spans="1:15" s="446" customFormat="1" ht="15.95" customHeight="1">
      <c r="A73" s="458">
        <f>E73*F73</f>
        <v>5.7670000000000003</v>
      </c>
      <c r="B73" s="434">
        <v>5</v>
      </c>
      <c r="C73" s="475" t="s">
        <v>20</v>
      </c>
      <c r="D73" s="434">
        <v>15.8</v>
      </c>
      <c r="E73" s="455">
        <f>D73*B73/1000</f>
        <v>7.9000000000000001E-2</v>
      </c>
      <c r="F73" s="458">
        <v>73</v>
      </c>
      <c r="G73" s="482"/>
      <c r="H73" s="456">
        <f>D73*B73/1000</f>
        <v>7.9000000000000001E-2</v>
      </c>
      <c r="I73" s="457">
        <f>G73*F73</f>
        <v>0</v>
      </c>
    </row>
    <row r="74" spans="1:15" s="446" customFormat="1" ht="15.95" customHeight="1">
      <c r="A74" s="458">
        <f>SUM(A73:A73)</f>
        <v>5.7670000000000003</v>
      </c>
      <c r="B74" s="435"/>
      <c r="C74" s="435" t="s">
        <v>16</v>
      </c>
      <c r="D74" s="434"/>
      <c r="E74" s="455"/>
      <c r="F74" s="458"/>
      <c r="G74" s="436"/>
      <c r="H74" s="456">
        <f>D74*B74/1000</f>
        <v>0</v>
      </c>
      <c r="I74" s="457">
        <f>G74*F74</f>
        <v>0</v>
      </c>
    </row>
    <row r="75" spans="1:15" s="446" customFormat="1" ht="15.95" customHeight="1">
      <c r="A75" s="451">
        <f>A74/B73</f>
        <v>1.1534</v>
      </c>
      <c r="B75" s="442"/>
      <c r="C75" s="435" t="s">
        <v>17</v>
      </c>
      <c r="D75" s="434"/>
      <c r="E75" s="455"/>
      <c r="F75" s="451">
        <f>A75</f>
        <v>1.1534</v>
      </c>
      <c r="G75" s="436"/>
      <c r="H75" s="456">
        <f>D75*B75/1000</f>
        <v>0</v>
      </c>
      <c r="I75" s="457">
        <f>G75*F75</f>
        <v>0</v>
      </c>
    </row>
    <row r="76" spans="1:15" s="446" customFormat="1" ht="15.95" customHeight="1">
      <c r="A76" s="451"/>
      <c r="B76" s="442"/>
      <c r="C76" s="435"/>
      <c r="D76" s="434"/>
      <c r="E76" s="455"/>
      <c r="F76" s="451"/>
      <c r="G76" s="436"/>
      <c r="H76" s="456"/>
      <c r="I76" s="457"/>
    </row>
    <row r="77" spans="1:15" s="446" customFormat="1" ht="15.95" customHeight="1">
      <c r="A77" s="479"/>
      <c r="B77" s="459">
        <v>20</v>
      </c>
      <c r="C77" s="480" t="s">
        <v>32</v>
      </c>
      <c r="D77" s="435"/>
      <c r="E77" s="436"/>
      <c r="F77" s="481"/>
      <c r="G77" s="436"/>
      <c r="H77" s="456"/>
      <c r="I77" s="457"/>
    </row>
    <row r="78" spans="1:15" s="446" customFormat="1" ht="15.95" customHeight="1">
      <c r="A78" s="458">
        <f>E78*F78</f>
        <v>6.9580000000000002</v>
      </c>
      <c r="B78" s="434">
        <v>5</v>
      </c>
      <c r="C78" s="475" t="s">
        <v>100</v>
      </c>
      <c r="D78" s="434">
        <v>19.600000000000001</v>
      </c>
      <c r="E78" s="455">
        <f>D78*B78/1000</f>
        <v>9.8000000000000004E-2</v>
      </c>
      <c r="F78" s="458">
        <v>71</v>
      </c>
      <c r="G78" s="482">
        <f>E78</f>
        <v>9.8000000000000004E-2</v>
      </c>
      <c r="H78" s="456">
        <f>D78*B78/1000</f>
        <v>9.8000000000000004E-2</v>
      </c>
      <c r="I78" s="457">
        <f>G78*F78</f>
        <v>6.9580000000000002</v>
      </c>
    </row>
    <row r="79" spans="1:15" s="446" customFormat="1" ht="15.95" customHeight="1">
      <c r="A79" s="458">
        <f>SUM(A78:A78)</f>
        <v>6.9580000000000002</v>
      </c>
      <c r="B79" s="435"/>
      <c r="C79" s="435" t="s">
        <v>16</v>
      </c>
      <c r="D79" s="434"/>
      <c r="E79" s="455"/>
      <c r="F79" s="458"/>
      <c r="G79" s="436"/>
      <c r="H79" s="456">
        <f>D79*B79/1000</f>
        <v>0</v>
      </c>
      <c r="I79" s="457">
        <f>G79*F79</f>
        <v>0</v>
      </c>
    </row>
    <row r="80" spans="1:15" s="446" customFormat="1" ht="15.95" customHeight="1">
      <c r="A80" s="451">
        <f>A79/B78</f>
        <v>1.3915999999999999</v>
      </c>
      <c r="B80" s="442"/>
      <c r="C80" s="435" t="s">
        <v>17</v>
      </c>
      <c r="D80" s="434"/>
      <c r="E80" s="455"/>
      <c r="F80" s="451">
        <f>A80</f>
        <v>1.3915999999999999</v>
      </c>
      <c r="G80" s="436"/>
      <c r="H80" s="456">
        <f>D80*B80/1000</f>
        <v>0</v>
      </c>
      <c r="I80" s="457">
        <f>G80*F80</f>
        <v>0</v>
      </c>
    </row>
    <row r="81" spans="1:9" s="446" customFormat="1" ht="15.95" customHeight="1">
      <c r="A81" s="451"/>
      <c r="B81" s="442"/>
      <c r="C81" s="435"/>
      <c r="D81" s="434"/>
      <c r="E81" s="455"/>
      <c r="F81" s="451"/>
      <c r="G81" s="436"/>
      <c r="H81" s="456"/>
      <c r="I81" s="457"/>
    </row>
    <row r="82" spans="1:9" s="446" customFormat="1" ht="15.95" customHeight="1">
      <c r="A82" s="451">
        <f>A79+A74+A69+A56+A63+A47+A32+A27+A21</f>
        <v>425.9991</v>
      </c>
      <c r="B82" s="435"/>
      <c r="C82" s="442" t="s">
        <v>21</v>
      </c>
      <c r="D82" s="435"/>
      <c r="E82" s="436"/>
      <c r="F82" s="451">
        <f>F83*B78</f>
        <v>425.9991</v>
      </c>
      <c r="G82" s="436"/>
      <c r="H82" s="433"/>
      <c r="I82" s="457">
        <f>SUM(I14:I81)</f>
        <v>425.9991</v>
      </c>
    </row>
    <row r="83" spans="1:9" s="446" customFormat="1" ht="15.95" customHeight="1">
      <c r="A83" s="451">
        <f>A82/B78</f>
        <v>85.199820000000003</v>
      </c>
      <c r="B83" s="435"/>
      <c r="C83" s="442" t="s">
        <v>17</v>
      </c>
      <c r="D83" s="435"/>
      <c r="E83" s="436"/>
      <c r="F83" s="451">
        <f>A83</f>
        <v>85.199820000000003</v>
      </c>
      <c r="G83" s="436"/>
      <c r="H83" s="456"/>
      <c r="I83" s="457"/>
    </row>
    <row r="84" spans="1:9" s="446" customFormat="1" ht="15.75">
      <c r="C84" s="1335" t="s">
        <v>101</v>
      </c>
      <c r="D84" s="1335"/>
      <c r="E84" s="1335"/>
      <c r="F84" s="1335"/>
      <c r="G84" s="1335"/>
      <c r="H84" s="483"/>
      <c r="I84" s="428"/>
    </row>
    <row r="85" spans="1:9" s="446" customFormat="1" ht="15.75">
      <c r="C85" s="1335" t="s">
        <v>22</v>
      </c>
      <c r="D85" s="1335"/>
      <c r="E85" s="1335"/>
      <c r="F85" s="1335"/>
      <c r="G85" s="1335"/>
      <c r="H85" s="483"/>
      <c r="I85" s="428"/>
    </row>
    <row r="86" spans="1:9" s="446" customFormat="1" ht="15.75">
      <c r="B86" s="484"/>
      <c r="C86" s="484" t="s">
        <v>23</v>
      </c>
      <c r="D86" s="484"/>
      <c r="E86" s="484"/>
      <c r="F86" s="484"/>
      <c r="G86" s="484"/>
      <c r="H86" s="428"/>
      <c r="I86" s="428"/>
    </row>
    <row r="87" spans="1:9" s="427" customFormat="1"/>
  </sheetData>
  <mergeCells count="12">
    <mergeCell ref="F6:G6"/>
    <mergeCell ref="F8:G8"/>
    <mergeCell ref="C50:D50"/>
    <mergeCell ref="C84:G84"/>
    <mergeCell ref="C85:G85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1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78"/>
  <sheetViews>
    <sheetView view="pageBreakPreview" topLeftCell="A6" zoomScale="84" zoomScaleSheetLayoutView="84" workbookViewId="0">
      <selection activeCell="B69" sqref="B69"/>
    </sheetView>
  </sheetViews>
  <sheetFormatPr defaultRowHeight="15"/>
  <cols>
    <col min="1" max="1" width="13.28515625" style="485" customWidth="1"/>
    <col min="2" max="2" width="10.5703125" style="485" customWidth="1"/>
    <col min="3" max="3" width="59.85546875" style="485" customWidth="1"/>
    <col min="4" max="4" width="11.5703125" style="485" customWidth="1"/>
    <col min="5" max="5" width="11.28515625" style="485" customWidth="1"/>
    <col min="6" max="6" width="13.28515625" style="485" customWidth="1"/>
    <col min="7" max="7" width="11.7109375" style="485" customWidth="1"/>
    <col min="8" max="8" width="8.85546875" style="485" customWidth="1"/>
    <col min="9" max="9" width="13" style="485" customWidth="1"/>
    <col min="10" max="16384" width="9.140625" style="485"/>
  </cols>
  <sheetData>
    <row r="1" spans="1:9" s="427" customFormat="1">
      <c r="H1" s="428"/>
      <c r="I1" s="428"/>
    </row>
    <row r="2" spans="1:9" s="427" customFormat="1" ht="15.75">
      <c r="A2" s="429"/>
      <c r="B2" s="1318" t="s">
        <v>0</v>
      </c>
      <c r="C2" s="1318"/>
      <c r="D2" s="1318"/>
      <c r="E2" s="1318"/>
      <c r="F2" s="1318"/>
      <c r="G2" s="1318"/>
      <c r="H2" s="428"/>
      <c r="I2" s="428"/>
    </row>
    <row r="3" spans="1:9" s="427" customFormat="1" ht="12.75" customHeight="1">
      <c r="A3" s="429"/>
      <c r="B3" s="1318"/>
      <c r="C3" s="1318"/>
      <c r="D3" s="1318"/>
      <c r="E3" s="1318"/>
      <c r="F3" s="1318"/>
      <c r="G3" s="1318"/>
      <c r="H3" s="428"/>
      <c r="I3" s="428"/>
    </row>
    <row r="4" spans="1:9" s="427" customFormat="1" ht="30" customHeight="1">
      <c r="A4" s="429"/>
      <c r="B4" s="1319"/>
      <c r="C4" s="1321" t="s">
        <v>1</v>
      </c>
      <c r="D4" s="1323" t="s">
        <v>2</v>
      </c>
      <c r="E4" s="1325" t="s">
        <v>3</v>
      </c>
      <c r="F4" s="430"/>
      <c r="G4" s="431"/>
      <c r="H4" s="428"/>
      <c r="I4" s="428"/>
    </row>
    <row r="5" spans="1:9" s="427" customFormat="1" ht="40.5" customHeight="1">
      <c r="A5" s="432"/>
      <c r="B5" s="1320"/>
      <c r="C5" s="1322"/>
      <c r="D5" s="1324"/>
      <c r="E5" s="1326"/>
      <c r="F5" s="1327" t="s">
        <v>4</v>
      </c>
      <c r="G5" s="1328"/>
      <c r="H5" s="428"/>
      <c r="I5" s="428"/>
    </row>
    <row r="6" spans="1:9" s="427" customFormat="1" ht="15.95" customHeight="1">
      <c r="A6" s="433"/>
      <c r="B6" s="434"/>
      <c r="C6" s="435"/>
      <c r="D6" s="436"/>
      <c r="E6" s="437"/>
      <c r="F6" s="1329" t="s">
        <v>5</v>
      </c>
      <c r="G6" s="1330"/>
      <c r="H6" s="428"/>
      <c r="I6" s="428"/>
    </row>
    <row r="7" spans="1:9" s="427" customFormat="1" ht="15.95" customHeight="1">
      <c r="A7" s="433"/>
      <c r="B7" s="438"/>
      <c r="C7" s="435"/>
      <c r="D7" s="436"/>
      <c r="E7" s="437"/>
      <c r="F7" s="439"/>
      <c r="G7" s="441"/>
      <c r="H7" s="428"/>
      <c r="I7" s="428"/>
    </row>
    <row r="8" spans="1:9" s="427" customFormat="1" ht="15.95" customHeight="1">
      <c r="A8" s="433"/>
      <c r="B8" s="438"/>
      <c r="C8" s="435"/>
      <c r="D8" s="436"/>
      <c r="E8" s="437"/>
      <c r="F8" s="1331"/>
      <c r="G8" s="1332"/>
      <c r="H8" s="428"/>
      <c r="I8" s="428"/>
    </row>
    <row r="9" spans="1:9" s="427" customFormat="1" ht="15.95" customHeight="1">
      <c r="A9" s="433"/>
      <c r="B9" s="438"/>
      <c r="C9" s="442"/>
      <c r="D9" s="436"/>
      <c r="E9" s="437"/>
      <c r="F9" s="430"/>
      <c r="G9" s="443"/>
      <c r="H9" s="428"/>
      <c r="I9" s="428"/>
    </row>
    <row r="10" spans="1:9" s="427" customFormat="1" ht="15.95" customHeight="1">
      <c r="A10" s="444"/>
      <c r="B10" s="445"/>
      <c r="C10" s="435"/>
      <c r="D10" s="436"/>
      <c r="E10" s="437"/>
      <c r="F10" s="430"/>
      <c r="G10" s="443"/>
      <c r="H10" s="428"/>
      <c r="I10" s="428"/>
    </row>
    <row r="11" spans="1:9" s="427" customFormat="1" ht="20.100000000000001" customHeight="1">
      <c r="A11" s="429"/>
      <c r="B11" s="446"/>
      <c r="C11" s="447" t="s">
        <v>148</v>
      </c>
      <c r="D11" s="431"/>
      <c r="E11" s="430"/>
      <c r="F11" s="430"/>
      <c r="G11" s="431"/>
      <c r="H11" s="428"/>
      <c r="I11" s="428"/>
    </row>
    <row r="12" spans="1:9" s="427" customFormat="1" ht="75">
      <c r="A12" s="448" t="s">
        <v>6</v>
      </c>
      <c r="B12" s="449" t="s">
        <v>7</v>
      </c>
      <c r="C12" s="449" t="s">
        <v>8</v>
      </c>
      <c r="D12" s="449" t="s">
        <v>9</v>
      </c>
      <c r="E12" s="450" t="s">
        <v>10</v>
      </c>
      <c r="F12" s="449" t="s">
        <v>11</v>
      </c>
      <c r="G12" s="450" t="s">
        <v>12</v>
      </c>
      <c r="H12" s="428"/>
      <c r="I12" s="428"/>
    </row>
    <row r="13" spans="1:9" s="427" customFormat="1" ht="20.100000000000001" customHeight="1">
      <c r="A13" s="451"/>
      <c r="B13" s="452"/>
      <c r="C13" s="453">
        <v>45240</v>
      </c>
      <c r="D13" s="449"/>
      <c r="E13" s="450"/>
      <c r="F13" s="452"/>
      <c r="G13" s="450"/>
      <c r="H13" s="428"/>
      <c r="I13" s="428"/>
    </row>
    <row r="14" spans="1:9" s="559" customFormat="1" ht="20.100000000000001" customHeight="1">
      <c r="A14" s="551"/>
      <c r="B14" s="552"/>
      <c r="C14" s="553" t="s">
        <v>116</v>
      </c>
      <c r="D14" s="554"/>
      <c r="E14" s="555"/>
      <c r="F14" s="551"/>
      <c r="G14" s="556"/>
      <c r="H14" s="557"/>
      <c r="I14" s="558"/>
    </row>
    <row r="15" spans="1:9" s="550" customFormat="1" ht="15.95" customHeight="1">
      <c r="A15" s="543"/>
      <c r="B15" s="583" t="s">
        <v>147</v>
      </c>
      <c r="C15" s="584" t="s">
        <v>144</v>
      </c>
      <c r="D15" s="545"/>
      <c r="E15" s="585"/>
      <c r="F15" s="586"/>
      <c r="G15" s="546"/>
      <c r="H15" s="548"/>
      <c r="I15" s="549"/>
    </row>
    <row r="16" spans="1:9" s="550" customFormat="1" ht="15.95" customHeight="1">
      <c r="A16" s="543">
        <f>E16*F16</f>
        <v>2907.645</v>
      </c>
      <c r="B16" s="544">
        <v>310</v>
      </c>
      <c r="C16" s="545" t="s">
        <v>145</v>
      </c>
      <c r="D16" s="544">
        <v>26</v>
      </c>
      <c r="E16" s="546">
        <f t="shared" ref="E16:E23" si="0">D16*B16/1000</f>
        <v>8.06</v>
      </c>
      <c r="F16" s="543">
        <v>360.75</v>
      </c>
      <c r="G16" s="547">
        <f>E16</f>
        <v>8.06</v>
      </c>
      <c r="H16" s="548">
        <f t="shared" ref="H16:H28" si="1">D16*B16/1000</f>
        <v>8.06</v>
      </c>
      <c r="I16" s="549">
        <f t="shared" ref="I16:I28" si="2">G16*F16</f>
        <v>2907.645</v>
      </c>
    </row>
    <row r="17" spans="1:9" s="550" customFormat="1" ht="15.95" customHeight="1">
      <c r="A17" s="543">
        <f t="shared" ref="A17:A26" si="3">E17*F17</f>
        <v>179.8</v>
      </c>
      <c r="B17" s="544">
        <v>310</v>
      </c>
      <c r="C17" s="545" t="s">
        <v>119</v>
      </c>
      <c r="D17" s="544">
        <v>20</v>
      </c>
      <c r="E17" s="546">
        <f t="shared" si="0"/>
        <v>6.2</v>
      </c>
      <c r="F17" s="543">
        <v>29</v>
      </c>
      <c r="G17" s="547">
        <f>E17</f>
        <v>6.2</v>
      </c>
      <c r="H17" s="548">
        <f t="shared" si="1"/>
        <v>6.2</v>
      </c>
      <c r="I17" s="549">
        <f t="shared" si="2"/>
        <v>179.8</v>
      </c>
    </row>
    <row r="18" spans="1:9" s="550" customFormat="1" ht="15.95" customHeight="1">
      <c r="A18" s="543">
        <f t="shared" si="3"/>
        <v>238.08</v>
      </c>
      <c r="B18" s="544">
        <v>310</v>
      </c>
      <c r="C18" s="545" t="s">
        <v>77</v>
      </c>
      <c r="D18" s="544">
        <v>24</v>
      </c>
      <c r="E18" s="546">
        <f t="shared" si="0"/>
        <v>7.44</v>
      </c>
      <c r="F18" s="543">
        <v>32</v>
      </c>
      <c r="G18" s="547">
        <f>E18+E40</f>
        <v>66.03</v>
      </c>
      <c r="H18" s="548">
        <f t="shared" si="1"/>
        <v>7.44</v>
      </c>
      <c r="I18" s="549">
        <f t="shared" si="2"/>
        <v>2112.96</v>
      </c>
    </row>
    <row r="19" spans="1:9" s="550" customFormat="1" ht="15.95" customHeight="1">
      <c r="A19" s="543">
        <f t="shared" si="3"/>
        <v>117.8</v>
      </c>
      <c r="B19" s="544">
        <v>310</v>
      </c>
      <c r="C19" s="545" t="s">
        <v>27</v>
      </c>
      <c r="D19" s="544">
        <v>10</v>
      </c>
      <c r="E19" s="546">
        <f t="shared" si="0"/>
        <v>3.1</v>
      </c>
      <c r="F19" s="543">
        <v>38</v>
      </c>
      <c r="G19" s="547">
        <f>E19</f>
        <v>3.1</v>
      </c>
      <c r="H19" s="548">
        <f t="shared" si="1"/>
        <v>3.1</v>
      </c>
      <c r="I19" s="549">
        <f t="shared" si="2"/>
        <v>117.8</v>
      </c>
    </row>
    <row r="20" spans="1:9" s="550" customFormat="1" ht="15.95" customHeight="1">
      <c r="A20" s="543">
        <f t="shared" si="3"/>
        <v>113.21199999999999</v>
      </c>
      <c r="B20" s="544">
        <v>310</v>
      </c>
      <c r="C20" s="545" t="s">
        <v>28</v>
      </c>
      <c r="D20" s="544">
        <v>4</v>
      </c>
      <c r="E20" s="546">
        <f t="shared" si="0"/>
        <v>1.24</v>
      </c>
      <c r="F20" s="543">
        <v>91.3</v>
      </c>
      <c r="G20" s="547">
        <f>E20+E32</f>
        <v>4.34</v>
      </c>
      <c r="H20" s="548">
        <f t="shared" si="1"/>
        <v>1.24</v>
      </c>
      <c r="I20" s="549">
        <f t="shared" si="2"/>
        <v>396.24199999999996</v>
      </c>
    </row>
    <row r="21" spans="1:9" s="550" customFormat="1" ht="15.95" customHeight="1">
      <c r="A21" s="543">
        <f t="shared" si="3"/>
        <v>89.9</v>
      </c>
      <c r="B21" s="544">
        <v>310</v>
      </c>
      <c r="C21" s="545" t="s">
        <v>29</v>
      </c>
      <c r="D21" s="544">
        <v>10</v>
      </c>
      <c r="E21" s="546">
        <f t="shared" si="0"/>
        <v>3.1</v>
      </c>
      <c r="F21" s="543">
        <v>29</v>
      </c>
      <c r="G21" s="547">
        <f>E21</f>
        <v>3.1</v>
      </c>
      <c r="H21" s="548">
        <f t="shared" si="1"/>
        <v>3.1</v>
      </c>
      <c r="I21" s="549">
        <f t="shared" si="2"/>
        <v>89.9</v>
      </c>
    </row>
    <row r="22" spans="1:9" s="277" customFormat="1" ht="15.95" customHeight="1">
      <c r="A22" s="543">
        <f t="shared" si="3"/>
        <v>45.421200000000006</v>
      </c>
      <c r="B22" s="544">
        <v>310</v>
      </c>
      <c r="C22" s="291" t="s">
        <v>14</v>
      </c>
      <c r="D22" s="292">
        <v>2</v>
      </c>
      <c r="E22" s="274">
        <f>D22*B22/1000</f>
        <v>0.62</v>
      </c>
      <c r="F22" s="290">
        <v>73.260000000000005</v>
      </c>
      <c r="G22" s="293">
        <f>E22+E49</f>
        <v>6.82</v>
      </c>
      <c r="H22" s="275">
        <f>D22*B22/1000</f>
        <v>0.62</v>
      </c>
      <c r="I22" s="276">
        <f>G22*F22</f>
        <v>499.63320000000004</v>
      </c>
    </row>
    <row r="23" spans="1:9" s="550" customFormat="1" ht="15.95" customHeight="1">
      <c r="A23" s="543">
        <f t="shared" si="3"/>
        <v>334.8</v>
      </c>
      <c r="B23" s="544">
        <v>310</v>
      </c>
      <c r="C23" s="545" t="s">
        <v>139</v>
      </c>
      <c r="D23" s="544">
        <v>40</v>
      </c>
      <c r="E23" s="546">
        <f t="shared" si="0"/>
        <v>12.4</v>
      </c>
      <c r="F23" s="543">
        <v>27</v>
      </c>
      <c r="G23" s="547">
        <f>E23</f>
        <v>12.4</v>
      </c>
      <c r="H23" s="548">
        <f t="shared" si="1"/>
        <v>12.4</v>
      </c>
      <c r="I23" s="549">
        <f t="shared" si="2"/>
        <v>334.8</v>
      </c>
    </row>
    <row r="24" spans="1:9" s="559" customFormat="1" ht="15.95" customHeight="1">
      <c r="A24" s="543">
        <f t="shared" si="3"/>
        <v>186</v>
      </c>
      <c r="B24" s="544">
        <v>310</v>
      </c>
      <c r="C24" s="581" t="s">
        <v>30</v>
      </c>
      <c r="D24" s="554">
        <v>6</v>
      </c>
      <c r="E24" s="555">
        <f>B24*D24/1000</f>
        <v>1.86</v>
      </c>
      <c r="F24" s="580">
        <v>100</v>
      </c>
      <c r="G24" s="547">
        <f>E24</f>
        <v>1.86</v>
      </c>
      <c r="H24" s="557">
        <f t="shared" si="1"/>
        <v>1.86</v>
      </c>
      <c r="I24" s="558">
        <f t="shared" si="2"/>
        <v>186</v>
      </c>
    </row>
    <row r="25" spans="1:9" s="385" customFormat="1">
      <c r="A25" s="379">
        <f>E25*F25</f>
        <v>488.23264</v>
      </c>
      <c r="B25" s="544">
        <v>310</v>
      </c>
      <c r="C25" s="380" t="s">
        <v>120</v>
      </c>
      <c r="D25" s="381">
        <v>9.968</v>
      </c>
      <c r="E25" s="382">
        <f>D25*B25/1000</f>
        <v>3.0900799999999999</v>
      </c>
      <c r="F25" s="379">
        <v>158</v>
      </c>
      <c r="G25" s="389">
        <f>E25</f>
        <v>3.0900799999999999</v>
      </c>
      <c r="H25" s="383">
        <f>D25*B25/1000</f>
        <v>3.0900799999999999</v>
      </c>
      <c r="I25" s="384">
        <f>G25*F25</f>
        <v>488.23264</v>
      </c>
    </row>
    <row r="26" spans="1:9" s="550" customFormat="1" ht="15.95" customHeight="1">
      <c r="A26" s="543">
        <f t="shared" si="3"/>
        <v>6.51</v>
      </c>
      <c r="B26" s="544">
        <v>310</v>
      </c>
      <c r="C26" s="545" t="s">
        <v>15</v>
      </c>
      <c r="D26" s="544">
        <v>1</v>
      </c>
      <c r="E26" s="546">
        <f>D26*B26/1000</f>
        <v>0.31</v>
      </c>
      <c r="F26" s="543">
        <v>21</v>
      </c>
      <c r="G26" s="547">
        <f>E26+E35+E43</f>
        <v>0.92999999999999994</v>
      </c>
      <c r="H26" s="548">
        <f t="shared" si="1"/>
        <v>0.31</v>
      </c>
      <c r="I26" s="549">
        <f t="shared" si="2"/>
        <v>19.529999999999998</v>
      </c>
    </row>
    <row r="27" spans="1:9" s="550" customFormat="1" ht="15.95" customHeight="1">
      <c r="A27" s="543">
        <f>SUM(A16:A26)</f>
        <v>4707.4008400000012</v>
      </c>
      <c r="B27" s="544"/>
      <c r="C27" s="545" t="s">
        <v>16</v>
      </c>
      <c r="D27" s="544"/>
      <c r="E27" s="546"/>
      <c r="F27" s="543"/>
      <c r="G27" s="547"/>
      <c r="H27" s="548">
        <f t="shared" si="1"/>
        <v>0</v>
      </c>
      <c r="I27" s="549">
        <f t="shared" si="2"/>
        <v>0</v>
      </c>
    </row>
    <row r="28" spans="1:9" s="550" customFormat="1" ht="15.95" customHeight="1">
      <c r="A28" s="587">
        <f>A27/B26</f>
        <v>15.185164000000004</v>
      </c>
      <c r="B28" s="545"/>
      <c r="C28" s="545" t="s">
        <v>17</v>
      </c>
      <c r="D28" s="544"/>
      <c r="E28" s="546"/>
      <c r="F28" s="587">
        <f>A28</f>
        <v>15.185164000000004</v>
      </c>
      <c r="G28" s="547"/>
      <c r="H28" s="548">
        <f t="shared" si="1"/>
        <v>0</v>
      </c>
      <c r="I28" s="549">
        <f t="shared" si="2"/>
        <v>0</v>
      </c>
    </row>
    <row r="29" spans="1:9" s="550" customFormat="1" ht="15.95" customHeight="1">
      <c r="A29" s="587"/>
      <c r="B29" s="545"/>
      <c r="C29" s="588"/>
      <c r="D29" s="589"/>
      <c r="E29" s="546"/>
      <c r="F29" s="587"/>
      <c r="G29" s="547"/>
      <c r="H29" s="548"/>
      <c r="I29" s="549"/>
    </row>
    <row r="30" spans="1:9" s="446" customFormat="1" ht="15.95" customHeight="1">
      <c r="A30" s="458"/>
      <c r="B30" s="459">
        <v>100</v>
      </c>
      <c r="C30" s="1333" t="s">
        <v>129</v>
      </c>
      <c r="D30" s="1334"/>
      <c r="E30" s="455"/>
      <c r="F30" s="434"/>
      <c r="G30" s="455"/>
      <c r="H30" s="456"/>
      <c r="I30" s="457"/>
    </row>
    <row r="31" spans="1:9" s="446" customFormat="1" ht="15.95" customHeight="1">
      <c r="A31" s="458">
        <f t="shared" ref="A31:A35" si="4">E31*F31</f>
        <v>8891.3580000000002</v>
      </c>
      <c r="B31" s="434">
        <v>310</v>
      </c>
      <c r="C31" s="435" t="s">
        <v>130</v>
      </c>
      <c r="D31" s="434">
        <v>140</v>
      </c>
      <c r="E31" s="455">
        <f>B31*D31/1000</f>
        <v>43.4</v>
      </c>
      <c r="F31" s="458">
        <v>204.87</v>
      </c>
      <c r="G31" s="460">
        <f>E31</f>
        <v>43.4</v>
      </c>
      <c r="H31" s="456">
        <f>D31*B31/1000</f>
        <v>43.4</v>
      </c>
      <c r="I31" s="457">
        <f>G31*F31</f>
        <v>8891.3580000000002</v>
      </c>
    </row>
    <row r="32" spans="1:9" s="467" customFormat="1" ht="15.95" customHeight="1">
      <c r="A32" s="458">
        <f t="shared" si="4"/>
        <v>283.02999999999997</v>
      </c>
      <c r="B32" s="434">
        <v>310</v>
      </c>
      <c r="C32" s="461" t="s">
        <v>28</v>
      </c>
      <c r="D32" s="462">
        <v>10</v>
      </c>
      <c r="E32" s="463">
        <f>D32*B32/1000</f>
        <v>3.1</v>
      </c>
      <c r="F32" s="464">
        <v>91.3</v>
      </c>
      <c r="G32" s="460"/>
      <c r="H32" s="465">
        <f>D32*B32/1000</f>
        <v>3.1</v>
      </c>
      <c r="I32" s="466">
        <f>G32*F32</f>
        <v>0</v>
      </c>
    </row>
    <row r="33" spans="1:15" s="474" customFormat="1" ht="15.95" customHeight="1">
      <c r="A33" s="458">
        <f t="shared" si="4"/>
        <v>121.21000000000001</v>
      </c>
      <c r="B33" s="434">
        <v>310</v>
      </c>
      <c r="C33" s="468" t="s">
        <v>40</v>
      </c>
      <c r="D33" s="469">
        <v>10</v>
      </c>
      <c r="E33" s="470">
        <f>D33*B33/1000</f>
        <v>3.1</v>
      </c>
      <c r="F33" s="471">
        <v>39.1</v>
      </c>
      <c r="G33" s="460">
        <f t="shared" ref="G33" si="5">E33</f>
        <v>3.1</v>
      </c>
      <c r="H33" s="472">
        <f t="shared" ref="H33" si="6">D33*B33/1000</f>
        <v>3.1</v>
      </c>
      <c r="I33" s="473">
        <f t="shared" ref="I33" si="7">G33*F33</f>
        <v>121.21000000000001</v>
      </c>
    </row>
    <row r="34" spans="1:15" s="446" customFormat="1" ht="15.95" customHeight="1">
      <c r="A34" s="458">
        <f t="shared" si="4"/>
        <v>407.34000000000003</v>
      </c>
      <c r="B34" s="434">
        <v>310</v>
      </c>
      <c r="C34" s="475" t="s">
        <v>20</v>
      </c>
      <c r="D34" s="434">
        <v>18</v>
      </c>
      <c r="E34" s="455">
        <f>D34*B34/1000</f>
        <v>5.58</v>
      </c>
      <c r="F34" s="458">
        <v>73</v>
      </c>
      <c r="G34" s="460">
        <f>E34+E64</f>
        <v>14.167</v>
      </c>
      <c r="H34" s="456">
        <f>D34*B34/1000</f>
        <v>5.58</v>
      </c>
      <c r="I34" s="457">
        <f>G34*F34</f>
        <v>1034.191</v>
      </c>
    </row>
    <row r="35" spans="1:15" s="446" customFormat="1" ht="15.95" customHeight="1">
      <c r="A35" s="458">
        <f t="shared" si="4"/>
        <v>6.51</v>
      </c>
      <c r="B35" s="434">
        <v>310</v>
      </c>
      <c r="C35" s="475" t="s">
        <v>31</v>
      </c>
      <c r="D35" s="434">
        <v>1</v>
      </c>
      <c r="E35" s="455">
        <f>B35*D35/1000</f>
        <v>0.31</v>
      </c>
      <c r="F35" s="458">
        <v>21</v>
      </c>
      <c r="G35" s="460"/>
      <c r="H35" s="456">
        <f>D35*B35/1000</f>
        <v>0.31</v>
      </c>
      <c r="I35" s="457">
        <f>G35*F35</f>
        <v>0</v>
      </c>
    </row>
    <row r="36" spans="1:15" s="446" customFormat="1" ht="15.95" customHeight="1">
      <c r="A36" s="458">
        <f>SUM(A31:A35)</f>
        <v>9709.4480000000003</v>
      </c>
      <c r="B36" s="434"/>
      <c r="C36" s="476" t="s">
        <v>16</v>
      </c>
      <c r="D36" s="434"/>
      <c r="E36" s="455"/>
      <c r="F36" s="458"/>
      <c r="G36" s="477"/>
      <c r="H36" s="456">
        <f>D36*B36/1000</f>
        <v>0</v>
      </c>
      <c r="I36" s="457">
        <f>G36*F36</f>
        <v>0</v>
      </c>
    </row>
    <row r="37" spans="1:15" s="446" customFormat="1" ht="15.95" customHeight="1">
      <c r="A37" s="451">
        <f>A36/B31</f>
        <v>31.320800000000002</v>
      </c>
      <c r="B37" s="434"/>
      <c r="C37" s="476" t="s">
        <v>17</v>
      </c>
      <c r="D37" s="434"/>
      <c r="E37" s="455"/>
      <c r="F37" s="451">
        <f>A37</f>
        <v>31.320800000000002</v>
      </c>
      <c r="G37" s="477"/>
      <c r="H37" s="456">
        <f>D37*B37/1000</f>
        <v>0</v>
      </c>
      <c r="I37" s="457">
        <f>G37*F37</f>
        <v>0</v>
      </c>
    </row>
    <row r="38" spans="1:15" s="446" customFormat="1" ht="15.95" customHeight="1">
      <c r="A38" s="451"/>
      <c r="B38" s="434"/>
      <c r="C38" s="478"/>
      <c r="D38" s="438"/>
      <c r="E38" s="455"/>
      <c r="F38" s="451"/>
      <c r="G38" s="460"/>
      <c r="H38" s="456"/>
      <c r="I38" s="457"/>
    </row>
    <row r="39" spans="1:15" s="446" customFormat="1" ht="15.95" customHeight="1">
      <c r="A39" s="479"/>
      <c r="B39" s="459">
        <v>150</v>
      </c>
      <c r="C39" s="480" t="s">
        <v>131</v>
      </c>
      <c r="D39" s="435"/>
      <c r="E39" s="436"/>
      <c r="F39" s="481"/>
      <c r="G39" s="455"/>
      <c r="H39" s="456"/>
      <c r="I39" s="457"/>
      <c r="O39" s="446" t="s">
        <v>18</v>
      </c>
    </row>
    <row r="40" spans="1:15" s="446" customFormat="1" ht="15.95" customHeight="1">
      <c r="A40" s="458">
        <f>E40*F40</f>
        <v>1874.88</v>
      </c>
      <c r="B40" s="434">
        <v>310</v>
      </c>
      <c r="C40" s="475" t="s">
        <v>77</v>
      </c>
      <c r="D40" s="434">
        <v>189</v>
      </c>
      <c r="E40" s="455">
        <f>D40*B40/1000</f>
        <v>58.59</v>
      </c>
      <c r="F40" s="458">
        <v>32</v>
      </c>
      <c r="G40" s="482"/>
      <c r="H40" s="456">
        <f t="shared" ref="H40:H45" si="8">D40*B40/1000</f>
        <v>58.59</v>
      </c>
      <c r="I40" s="457">
        <f t="shared" ref="I40:I45" si="9">G40*F40</f>
        <v>0</v>
      </c>
    </row>
    <row r="41" spans="1:15" s="446" customFormat="1" ht="15.95" customHeight="1">
      <c r="A41" s="458">
        <f t="shared" ref="A41:A43" si="10">E41*F41</f>
        <v>930</v>
      </c>
      <c r="B41" s="434">
        <v>310</v>
      </c>
      <c r="C41" s="475" t="s">
        <v>13</v>
      </c>
      <c r="D41" s="434">
        <v>5</v>
      </c>
      <c r="E41" s="455">
        <f>D41*B41/1000</f>
        <v>1.55</v>
      </c>
      <c r="F41" s="458">
        <v>600</v>
      </c>
      <c r="G41" s="460">
        <f>E41</f>
        <v>1.55</v>
      </c>
      <c r="H41" s="456">
        <f t="shared" si="8"/>
        <v>1.55</v>
      </c>
      <c r="I41" s="457">
        <f t="shared" si="9"/>
        <v>930</v>
      </c>
    </row>
    <row r="42" spans="1:15" s="446" customFormat="1" ht="15.95" customHeight="1">
      <c r="A42" s="458">
        <f t="shared" si="10"/>
        <v>390.519679</v>
      </c>
      <c r="B42" s="434">
        <v>310</v>
      </c>
      <c r="C42" s="475" t="s">
        <v>132</v>
      </c>
      <c r="D42" s="434">
        <v>26.632999999999999</v>
      </c>
      <c r="E42" s="455">
        <f>D42*B42/1000</f>
        <v>8.2562300000000004</v>
      </c>
      <c r="F42" s="458">
        <v>47.3</v>
      </c>
      <c r="G42" s="486">
        <f>E42</f>
        <v>8.2562300000000004</v>
      </c>
      <c r="H42" s="456">
        <f t="shared" si="8"/>
        <v>8.2562300000000004</v>
      </c>
      <c r="I42" s="457">
        <f t="shared" si="9"/>
        <v>390.519679</v>
      </c>
    </row>
    <row r="43" spans="1:15" s="446" customFormat="1" ht="15.95" customHeight="1">
      <c r="A43" s="458">
        <f t="shared" si="10"/>
        <v>6.51</v>
      </c>
      <c r="B43" s="434">
        <v>310</v>
      </c>
      <c r="C43" s="475" t="s">
        <v>31</v>
      </c>
      <c r="D43" s="434">
        <v>1</v>
      </c>
      <c r="E43" s="455">
        <f>B43*D43/1000</f>
        <v>0.31</v>
      </c>
      <c r="F43" s="458">
        <v>21</v>
      </c>
      <c r="G43" s="460"/>
      <c r="H43" s="456">
        <f t="shared" si="8"/>
        <v>0.31</v>
      </c>
      <c r="I43" s="457">
        <f t="shared" si="9"/>
        <v>0</v>
      </c>
    </row>
    <row r="44" spans="1:15" s="446" customFormat="1" ht="15.95" customHeight="1">
      <c r="A44" s="458">
        <f>SUM(A40:A43)</f>
        <v>3201.9096790000003</v>
      </c>
      <c r="B44" s="435"/>
      <c r="C44" s="435" t="s">
        <v>16</v>
      </c>
      <c r="D44" s="434"/>
      <c r="E44" s="455"/>
      <c r="F44" s="458"/>
      <c r="G44" s="436"/>
      <c r="H44" s="456">
        <f t="shared" si="8"/>
        <v>0</v>
      </c>
      <c r="I44" s="457">
        <f t="shared" si="9"/>
        <v>0</v>
      </c>
    </row>
    <row r="45" spans="1:15" s="446" customFormat="1" ht="15.95" customHeight="1">
      <c r="A45" s="451">
        <f>A44/B43</f>
        <v>10.328740900000001</v>
      </c>
      <c r="B45" s="442"/>
      <c r="C45" s="435" t="s">
        <v>17</v>
      </c>
      <c r="D45" s="434"/>
      <c r="E45" s="455"/>
      <c r="F45" s="451">
        <f>A45</f>
        <v>10.328740900000001</v>
      </c>
      <c r="G45" s="436"/>
      <c r="H45" s="456">
        <f t="shared" si="8"/>
        <v>0</v>
      </c>
      <c r="I45" s="457">
        <f t="shared" si="9"/>
        <v>0</v>
      </c>
    </row>
    <row r="46" spans="1:15" s="446" customFormat="1" ht="15.95" customHeight="1">
      <c r="A46" s="451"/>
      <c r="B46" s="434"/>
      <c r="C46" s="478"/>
      <c r="D46" s="438"/>
      <c r="E46" s="455"/>
      <c r="F46" s="451"/>
      <c r="G46" s="460"/>
      <c r="H46" s="456"/>
      <c r="I46" s="457"/>
    </row>
    <row r="47" spans="1:15" s="446" customFormat="1" ht="15.95" customHeight="1">
      <c r="A47" s="479"/>
      <c r="B47" s="459">
        <v>200</v>
      </c>
      <c r="C47" s="480" t="s">
        <v>133</v>
      </c>
      <c r="D47" s="435"/>
      <c r="E47" s="436"/>
      <c r="F47" s="481"/>
      <c r="G47" s="455"/>
      <c r="H47" s="456"/>
      <c r="I47" s="457"/>
      <c r="O47" s="446" t="s">
        <v>18</v>
      </c>
    </row>
    <row r="48" spans="1:15" s="446" customFormat="1" ht="15.95" customHeight="1">
      <c r="A48" s="458">
        <f>E48*F48</f>
        <v>431.83000000000004</v>
      </c>
      <c r="B48" s="434">
        <v>310</v>
      </c>
      <c r="C48" s="475" t="s">
        <v>134</v>
      </c>
      <c r="D48" s="434">
        <v>10</v>
      </c>
      <c r="E48" s="455">
        <f>D48*B48/1000</f>
        <v>3.1</v>
      </c>
      <c r="F48" s="458">
        <v>139.30000000000001</v>
      </c>
      <c r="G48" s="482">
        <f>E48</f>
        <v>3.1</v>
      </c>
      <c r="H48" s="456">
        <f>D48*B48/1000</f>
        <v>3.1</v>
      </c>
      <c r="I48" s="457">
        <f>G48*F48</f>
        <v>431.83000000000004</v>
      </c>
    </row>
    <row r="49" spans="1:9" s="446" customFormat="1" ht="15.95" customHeight="1">
      <c r="A49" s="458">
        <f>E49*F49</f>
        <v>454.21200000000005</v>
      </c>
      <c r="B49" s="434">
        <v>310</v>
      </c>
      <c r="C49" s="475" t="s">
        <v>14</v>
      </c>
      <c r="D49" s="434">
        <v>20</v>
      </c>
      <c r="E49" s="455">
        <f>D49*B49/1000</f>
        <v>6.2</v>
      </c>
      <c r="F49" s="458">
        <v>73.260000000000005</v>
      </c>
      <c r="G49" s="482"/>
      <c r="H49" s="456">
        <f>D49*B49/1000</f>
        <v>6.2</v>
      </c>
      <c r="I49" s="457">
        <f>G49*F49</f>
        <v>0</v>
      </c>
    </row>
    <row r="50" spans="1:9" s="446" customFormat="1" ht="15.95" customHeight="1">
      <c r="A50" s="458">
        <f>SUM(A48:A49)</f>
        <v>886.04200000000014</v>
      </c>
      <c r="B50" s="435"/>
      <c r="C50" s="435" t="s">
        <v>16</v>
      </c>
      <c r="D50" s="434"/>
      <c r="E50" s="455"/>
      <c r="F50" s="458"/>
      <c r="G50" s="436"/>
      <c r="H50" s="456">
        <f>D50*B50/1000</f>
        <v>0</v>
      </c>
      <c r="I50" s="457">
        <f>G50*F50</f>
        <v>0</v>
      </c>
    </row>
    <row r="51" spans="1:9" s="446" customFormat="1" ht="15.95" customHeight="1">
      <c r="A51" s="451">
        <f>A50/B48</f>
        <v>2.8582000000000005</v>
      </c>
      <c r="B51" s="442"/>
      <c r="C51" s="435" t="s">
        <v>17</v>
      </c>
      <c r="D51" s="434"/>
      <c r="E51" s="455"/>
      <c r="F51" s="451">
        <f>A51</f>
        <v>2.8582000000000005</v>
      </c>
      <c r="G51" s="436"/>
      <c r="H51" s="456">
        <f>D51*B51/1000</f>
        <v>0</v>
      </c>
      <c r="I51" s="457">
        <f>G51*F51</f>
        <v>0</v>
      </c>
    </row>
    <row r="52" spans="1:9" s="414" customFormat="1" ht="15.95" customHeight="1">
      <c r="A52" s="420"/>
      <c r="B52" s="421"/>
      <c r="C52" s="409"/>
      <c r="D52" s="416"/>
      <c r="E52" s="418"/>
      <c r="F52" s="420"/>
      <c r="G52" s="410"/>
      <c r="H52" s="412"/>
      <c r="I52" s="413"/>
    </row>
    <row r="53" spans="1:9" s="414" customFormat="1" ht="15.95" customHeight="1">
      <c r="A53" s="406"/>
      <c r="B53" s="407">
        <v>30</v>
      </c>
      <c r="C53" s="408" t="s">
        <v>56</v>
      </c>
      <c r="D53" s="409"/>
      <c r="E53" s="410"/>
      <c r="F53" s="411"/>
      <c r="G53" s="410"/>
      <c r="H53" s="412"/>
      <c r="I53" s="413"/>
    </row>
    <row r="54" spans="1:9" s="414" customFormat="1" ht="15.95" customHeight="1">
      <c r="A54" s="415">
        <f>E54*F54</f>
        <v>799.80000000000007</v>
      </c>
      <c r="B54" s="416">
        <v>310</v>
      </c>
      <c r="C54" s="417" t="s">
        <v>56</v>
      </c>
      <c r="D54" s="416">
        <v>30</v>
      </c>
      <c r="E54" s="418">
        <f>D54*B54/1000</f>
        <v>9.3000000000000007</v>
      </c>
      <c r="F54" s="415">
        <v>86</v>
      </c>
      <c r="G54" s="419">
        <f>E54</f>
        <v>9.3000000000000007</v>
      </c>
      <c r="H54" s="412">
        <f>D54*B54/1000</f>
        <v>9.3000000000000007</v>
      </c>
      <c r="I54" s="413">
        <f>G54*F54</f>
        <v>799.80000000000007</v>
      </c>
    </row>
    <row r="55" spans="1:9" s="414" customFormat="1" ht="15.95" customHeight="1">
      <c r="A55" s="415">
        <f>SUM(A54)</f>
        <v>799.80000000000007</v>
      </c>
      <c r="B55" s="409"/>
      <c r="C55" s="409" t="s">
        <v>16</v>
      </c>
      <c r="D55" s="416"/>
      <c r="E55" s="418"/>
      <c r="F55" s="415"/>
      <c r="G55" s="410"/>
      <c r="H55" s="412">
        <f>D55*B55/1000</f>
        <v>0</v>
      </c>
      <c r="I55" s="413">
        <f>G55*F55</f>
        <v>0</v>
      </c>
    </row>
    <row r="56" spans="1:9" s="414" customFormat="1" ht="15.95" customHeight="1">
      <c r="A56" s="420">
        <f>A55/B54</f>
        <v>2.58</v>
      </c>
      <c r="B56" s="421"/>
      <c r="C56" s="409" t="s">
        <v>17</v>
      </c>
      <c r="D56" s="416"/>
      <c r="E56" s="418"/>
      <c r="F56" s="420">
        <f>A56</f>
        <v>2.58</v>
      </c>
      <c r="G56" s="410"/>
      <c r="H56" s="412">
        <f>D56*B56/1000</f>
        <v>0</v>
      </c>
      <c r="I56" s="413">
        <f>G56*F56</f>
        <v>0</v>
      </c>
    </row>
    <row r="57" spans="1:9" s="414" customFormat="1" ht="15.95" customHeight="1">
      <c r="A57" s="420"/>
      <c r="B57" s="421"/>
      <c r="C57" s="409"/>
      <c r="D57" s="416"/>
      <c r="E57" s="418"/>
      <c r="F57" s="420"/>
      <c r="G57" s="410"/>
      <c r="H57" s="412"/>
      <c r="I57" s="413"/>
    </row>
    <row r="58" spans="1:9" s="414" customFormat="1" ht="15.95" customHeight="1">
      <c r="A58" s="406"/>
      <c r="B58" s="407">
        <v>200</v>
      </c>
      <c r="C58" s="408" t="s">
        <v>58</v>
      </c>
      <c r="D58" s="409"/>
      <c r="E58" s="410"/>
      <c r="F58" s="411"/>
      <c r="G58" s="410"/>
      <c r="H58" s="412"/>
      <c r="I58" s="413"/>
    </row>
    <row r="59" spans="1:9" s="414" customFormat="1" ht="15.95" customHeight="1">
      <c r="A59" s="415">
        <f>E59*F59</f>
        <v>6510</v>
      </c>
      <c r="B59" s="416">
        <v>310</v>
      </c>
      <c r="C59" s="417" t="s">
        <v>58</v>
      </c>
      <c r="D59" s="416">
        <v>200</v>
      </c>
      <c r="E59" s="418">
        <f>D59*B59/1000</f>
        <v>62</v>
      </c>
      <c r="F59" s="415">
        <v>105</v>
      </c>
      <c r="G59" s="419">
        <f>E59</f>
        <v>62</v>
      </c>
      <c r="H59" s="412">
        <f>D59*B59/1000</f>
        <v>62</v>
      </c>
      <c r="I59" s="413">
        <f>G59*F59</f>
        <v>6510</v>
      </c>
    </row>
    <row r="60" spans="1:9" s="414" customFormat="1" ht="15.95" customHeight="1">
      <c r="A60" s="415">
        <f>SUM(A59)</f>
        <v>6510</v>
      </c>
      <c r="B60" s="409"/>
      <c r="C60" s="409" t="s">
        <v>16</v>
      </c>
      <c r="D60" s="416"/>
      <c r="E60" s="418"/>
      <c r="F60" s="415"/>
      <c r="G60" s="410"/>
      <c r="H60" s="412">
        <f>D60*B60/1000</f>
        <v>0</v>
      </c>
      <c r="I60" s="413">
        <f>G60*F60</f>
        <v>0</v>
      </c>
    </row>
    <row r="61" spans="1:9" s="414" customFormat="1" ht="15.95" customHeight="1">
      <c r="A61" s="420">
        <f>A60/B59</f>
        <v>21</v>
      </c>
      <c r="B61" s="421"/>
      <c r="C61" s="409" t="s">
        <v>17</v>
      </c>
      <c r="D61" s="416"/>
      <c r="E61" s="418"/>
      <c r="F61" s="420">
        <f>A61</f>
        <v>21</v>
      </c>
      <c r="G61" s="410"/>
      <c r="H61" s="412">
        <f>D61*B61/1000</f>
        <v>0</v>
      </c>
      <c r="I61" s="413">
        <f>G61*F61</f>
        <v>0</v>
      </c>
    </row>
    <row r="62" spans="1:9" s="414" customFormat="1" ht="15.95" customHeight="1">
      <c r="A62" s="420"/>
      <c r="B62" s="421"/>
      <c r="C62" s="409"/>
      <c r="D62" s="416"/>
      <c r="E62" s="418"/>
      <c r="F62" s="420"/>
      <c r="G62" s="410"/>
      <c r="H62" s="412"/>
      <c r="I62" s="413"/>
    </row>
    <row r="63" spans="1:9" s="446" customFormat="1" ht="15.95" customHeight="1">
      <c r="A63" s="479"/>
      <c r="B63" s="459">
        <v>28</v>
      </c>
      <c r="C63" s="480" t="s">
        <v>19</v>
      </c>
      <c r="D63" s="435"/>
      <c r="E63" s="436"/>
      <c r="F63" s="481"/>
      <c r="G63" s="436"/>
      <c r="H63" s="456"/>
      <c r="I63" s="457"/>
    </row>
    <row r="64" spans="1:9" s="446" customFormat="1" ht="15.95" customHeight="1">
      <c r="A64" s="458">
        <f>E64*F64</f>
        <v>626.851</v>
      </c>
      <c r="B64" s="434">
        <v>310</v>
      </c>
      <c r="C64" s="475" t="s">
        <v>20</v>
      </c>
      <c r="D64" s="434">
        <v>27.7</v>
      </c>
      <c r="E64" s="455">
        <f>D64*B64/1000</f>
        <v>8.5869999999999997</v>
      </c>
      <c r="F64" s="458">
        <v>73</v>
      </c>
      <c r="G64" s="482"/>
      <c r="H64" s="456">
        <f>D64*B64/1000</f>
        <v>8.5869999999999997</v>
      </c>
      <c r="I64" s="457">
        <f>G64*F64</f>
        <v>0</v>
      </c>
    </row>
    <row r="65" spans="1:9" s="446" customFormat="1" ht="15.95" customHeight="1">
      <c r="A65" s="458">
        <f>SUM(A64:A64)</f>
        <v>626.851</v>
      </c>
      <c r="B65" s="435"/>
      <c r="C65" s="435" t="s">
        <v>16</v>
      </c>
      <c r="D65" s="434"/>
      <c r="E65" s="455"/>
      <c r="F65" s="458"/>
      <c r="G65" s="436"/>
      <c r="H65" s="456">
        <f>D65*B65/1000</f>
        <v>0</v>
      </c>
      <c r="I65" s="457">
        <f>G65*F65</f>
        <v>0</v>
      </c>
    </row>
    <row r="66" spans="1:9" s="446" customFormat="1" ht="15.95" customHeight="1">
      <c r="A66" s="451">
        <f>A65/B64</f>
        <v>2.0221</v>
      </c>
      <c r="B66" s="442"/>
      <c r="C66" s="435" t="s">
        <v>17</v>
      </c>
      <c r="D66" s="434"/>
      <c r="E66" s="455"/>
      <c r="F66" s="451">
        <f>A66</f>
        <v>2.0221</v>
      </c>
      <c r="G66" s="436"/>
      <c r="H66" s="456">
        <f>D66*B66/1000</f>
        <v>0</v>
      </c>
      <c r="I66" s="457">
        <f>G66*F66</f>
        <v>0</v>
      </c>
    </row>
    <row r="67" spans="1:9" s="446" customFormat="1" ht="15.95" customHeight="1">
      <c r="A67" s="451"/>
      <c r="B67" s="442"/>
      <c r="C67" s="435"/>
      <c r="D67" s="434"/>
      <c r="E67" s="455"/>
      <c r="F67" s="451"/>
      <c r="G67" s="436"/>
      <c r="H67" s="456"/>
      <c r="I67" s="457"/>
    </row>
    <row r="68" spans="1:9" s="446" customFormat="1" ht="15.95" customHeight="1">
      <c r="A68" s="479"/>
      <c r="B68" s="459">
        <v>26</v>
      </c>
      <c r="C68" s="480" t="s">
        <v>32</v>
      </c>
      <c r="D68" s="435"/>
      <c r="E68" s="436"/>
      <c r="F68" s="481"/>
      <c r="G68" s="436"/>
      <c r="H68" s="456"/>
      <c r="I68" s="457"/>
    </row>
    <row r="69" spans="1:9" s="446" customFormat="1" ht="15.95" customHeight="1">
      <c r="A69" s="458">
        <f>E69*F69</f>
        <v>583.99132999999995</v>
      </c>
      <c r="B69" s="434">
        <v>310</v>
      </c>
      <c r="C69" s="475" t="s">
        <v>100</v>
      </c>
      <c r="D69" s="434">
        <v>26.533000000000001</v>
      </c>
      <c r="E69" s="455">
        <f>D69*B69/1000</f>
        <v>8.2252299999999998</v>
      </c>
      <c r="F69" s="458">
        <v>71</v>
      </c>
      <c r="G69" s="482">
        <f>E69</f>
        <v>8.2252299999999998</v>
      </c>
      <c r="H69" s="456">
        <f>D69*B69/1000</f>
        <v>8.2252299999999998</v>
      </c>
      <c r="I69" s="457">
        <f>G69*F69</f>
        <v>583.99132999999995</v>
      </c>
    </row>
    <row r="70" spans="1:9" s="446" customFormat="1" ht="15.95" customHeight="1">
      <c r="A70" s="458">
        <f>SUM(A69:A69)</f>
        <v>583.99132999999995</v>
      </c>
      <c r="B70" s="435"/>
      <c r="C70" s="435" t="s">
        <v>16</v>
      </c>
      <c r="D70" s="434"/>
      <c r="E70" s="455"/>
      <c r="F70" s="458"/>
      <c r="G70" s="436"/>
      <c r="H70" s="456">
        <f>D70*B70/1000</f>
        <v>0</v>
      </c>
      <c r="I70" s="457">
        <f>G70*F70</f>
        <v>0</v>
      </c>
    </row>
    <row r="71" spans="1:9" s="446" customFormat="1" ht="15.95" customHeight="1">
      <c r="A71" s="451">
        <f>A70/B69</f>
        <v>1.8838429999999999</v>
      </c>
      <c r="B71" s="442"/>
      <c r="C71" s="435" t="s">
        <v>17</v>
      </c>
      <c r="D71" s="434"/>
      <c r="E71" s="455"/>
      <c r="F71" s="451">
        <f>A71</f>
        <v>1.8838429999999999</v>
      </c>
      <c r="G71" s="436"/>
      <c r="H71" s="456">
        <f>D71*B71/1000</f>
        <v>0</v>
      </c>
      <c r="I71" s="457">
        <f>G71*F71</f>
        <v>0</v>
      </c>
    </row>
    <row r="72" spans="1:9" s="446" customFormat="1" ht="15.95" customHeight="1">
      <c r="A72" s="451"/>
      <c r="B72" s="442"/>
      <c r="C72" s="435"/>
      <c r="D72" s="434"/>
      <c r="E72" s="455"/>
      <c r="F72" s="451"/>
      <c r="G72" s="436"/>
      <c r="H72" s="456"/>
      <c r="I72" s="457"/>
    </row>
    <row r="73" spans="1:9" s="446" customFormat="1" ht="15.95" customHeight="1">
      <c r="A73" s="451">
        <f>A70+A65+A50+A36+A44+A27+A60+A55</f>
        <v>27025.442849000003</v>
      </c>
      <c r="B73" s="435"/>
      <c r="C73" s="442" t="s">
        <v>21</v>
      </c>
      <c r="D73" s="435"/>
      <c r="E73" s="436"/>
      <c r="F73" s="451">
        <f>F74*B69</f>
        <v>27025.442849000003</v>
      </c>
      <c r="G73" s="436"/>
      <c r="H73" s="433"/>
      <c r="I73" s="457">
        <f>SUM(I14:I72)</f>
        <v>27025.442849000003</v>
      </c>
    </row>
    <row r="74" spans="1:9" s="446" customFormat="1" ht="15.95" customHeight="1">
      <c r="A74" s="451">
        <f>A73/B69</f>
        <v>87.178847900000008</v>
      </c>
      <c r="B74" s="435"/>
      <c r="C74" s="442" t="s">
        <v>17</v>
      </c>
      <c r="D74" s="435"/>
      <c r="E74" s="436"/>
      <c r="F74" s="451">
        <f>A74</f>
        <v>87.178847900000008</v>
      </c>
      <c r="G74" s="436"/>
      <c r="H74" s="456"/>
      <c r="I74" s="457"/>
    </row>
    <row r="75" spans="1:9" s="446" customFormat="1" ht="15.75">
      <c r="C75" s="1335" t="s">
        <v>101</v>
      </c>
      <c r="D75" s="1335"/>
      <c r="E75" s="1335"/>
      <c r="F75" s="1335"/>
      <c r="G75" s="1335"/>
      <c r="H75" s="483"/>
      <c r="I75" s="428"/>
    </row>
    <row r="76" spans="1:9" s="446" customFormat="1" ht="15.75">
      <c r="C76" s="1335" t="s">
        <v>22</v>
      </c>
      <c r="D76" s="1335"/>
      <c r="E76" s="1335"/>
      <c r="F76" s="1335"/>
      <c r="G76" s="1335"/>
      <c r="H76" s="483"/>
      <c r="I76" s="428"/>
    </row>
    <row r="77" spans="1:9" s="446" customFormat="1" ht="15.75">
      <c r="B77" s="484"/>
      <c r="C77" s="484" t="s">
        <v>23</v>
      </c>
      <c r="D77" s="484"/>
      <c r="E77" s="484"/>
      <c r="F77" s="484"/>
      <c r="G77" s="484"/>
      <c r="H77" s="428"/>
      <c r="I77" s="428"/>
    </row>
    <row r="78" spans="1:9" s="427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0:D30"/>
    <mergeCell ref="C75:G75"/>
    <mergeCell ref="C76:G76"/>
  </mergeCells>
  <pageMargins left="0.7" right="0.7" top="0.75" bottom="0.75" header="0.3" footer="0.3"/>
  <pageSetup paperSize="9" scale="57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67"/>
  <sheetViews>
    <sheetView view="pageBreakPreview" topLeftCell="A33" zoomScale="84" zoomScaleSheetLayoutView="84" workbookViewId="0">
      <selection activeCell="D54" sqref="D54"/>
    </sheetView>
  </sheetViews>
  <sheetFormatPr defaultRowHeight="15"/>
  <cols>
    <col min="1" max="1" width="13.28515625" style="485" customWidth="1"/>
    <col min="2" max="2" width="10.5703125" style="485" customWidth="1"/>
    <col min="3" max="3" width="59.85546875" style="485" customWidth="1"/>
    <col min="4" max="4" width="11.5703125" style="485" customWidth="1"/>
    <col min="5" max="5" width="11.28515625" style="485" customWidth="1"/>
    <col min="6" max="6" width="13.28515625" style="485" customWidth="1"/>
    <col min="7" max="7" width="11.7109375" style="485" customWidth="1"/>
    <col min="8" max="8" width="8.85546875" style="485" customWidth="1"/>
    <col min="9" max="9" width="13" style="485" customWidth="1"/>
    <col min="10" max="16384" width="9.140625" style="485"/>
  </cols>
  <sheetData>
    <row r="1" spans="1:9" s="427" customFormat="1">
      <c r="H1" s="428"/>
      <c r="I1" s="428"/>
    </row>
    <row r="2" spans="1:9" s="427" customFormat="1" ht="15.75">
      <c r="A2" s="429"/>
      <c r="B2" s="1318" t="s">
        <v>0</v>
      </c>
      <c r="C2" s="1318"/>
      <c r="D2" s="1318"/>
      <c r="E2" s="1318"/>
      <c r="F2" s="1318"/>
      <c r="G2" s="1318"/>
      <c r="H2" s="428"/>
      <c r="I2" s="428"/>
    </row>
    <row r="3" spans="1:9" s="427" customFormat="1" ht="12.75" customHeight="1">
      <c r="A3" s="429"/>
      <c r="B3" s="1318"/>
      <c r="C3" s="1318"/>
      <c r="D3" s="1318"/>
      <c r="E3" s="1318"/>
      <c r="F3" s="1318"/>
      <c r="G3" s="1318"/>
      <c r="H3" s="428"/>
      <c r="I3" s="428"/>
    </row>
    <row r="4" spans="1:9" s="427" customFormat="1" ht="30" customHeight="1">
      <c r="A4" s="429"/>
      <c r="B4" s="1319"/>
      <c r="C4" s="1321" t="s">
        <v>1</v>
      </c>
      <c r="D4" s="1323" t="s">
        <v>2</v>
      </c>
      <c r="E4" s="1325" t="s">
        <v>3</v>
      </c>
      <c r="F4" s="430"/>
      <c r="G4" s="431"/>
      <c r="H4" s="428"/>
      <c r="I4" s="428"/>
    </row>
    <row r="5" spans="1:9" s="427" customFormat="1" ht="40.5" customHeight="1">
      <c r="A5" s="432"/>
      <c r="B5" s="1320"/>
      <c r="C5" s="1322"/>
      <c r="D5" s="1324"/>
      <c r="E5" s="1326"/>
      <c r="F5" s="1327" t="s">
        <v>4</v>
      </c>
      <c r="G5" s="1328"/>
      <c r="H5" s="428"/>
      <c r="I5" s="428"/>
    </row>
    <row r="6" spans="1:9" s="427" customFormat="1" ht="15.95" customHeight="1">
      <c r="A6" s="433"/>
      <c r="B6" s="434"/>
      <c r="C6" s="435"/>
      <c r="D6" s="436"/>
      <c r="E6" s="437"/>
      <c r="F6" s="1329" t="s">
        <v>5</v>
      </c>
      <c r="G6" s="1330"/>
      <c r="H6" s="428"/>
      <c r="I6" s="428"/>
    </row>
    <row r="7" spans="1:9" s="427" customFormat="1" ht="15.95" customHeight="1">
      <c r="A7" s="433"/>
      <c r="B7" s="438"/>
      <c r="C7" s="435"/>
      <c r="D7" s="436"/>
      <c r="E7" s="437"/>
      <c r="F7" s="439"/>
      <c r="G7" s="441"/>
      <c r="H7" s="428"/>
      <c r="I7" s="428"/>
    </row>
    <row r="8" spans="1:9" s="427" customFormat="1" ht="15.95" customHeight="1">
      <c r="A8" s="433"/>
      <c r="B8" s="438"/>
      <c r="C8" s="435"/>
      <c r="D8" s="436"/>
      <c r="E8" s="437"/>
      <c r="F8" s="1331"/>
      <c r="G8" s="1332"/>
      <c r="H8" s="428"/>
      <c r="I8" s="428"/>
    </row>
    <row r="9" spans="1:9" s="427" customFormat="1" ht="15.95" customHeight="1">
      <c r="A9" s="433"/>
      <c r="B9" s="438"/>
      <c r="C9" s="442"/>
      <c r="D9" s="436"/>
      <c r="E9" s="437"/>
      <c r="F9" s="430"/>
      <c r="G9" s="443"/>
      <c r="H9" s="428"/>
      <c r="I9" s="428"/>
    </row>
    <row r="10" spans="1:9" s="427" customFormat="1" ht="15.95" customHeight="1">
      <c r="A10" s="444"/>
      <c r="B10" s="445"/>
      <c r="C10" s="435"/>
      <c r="D10" s="436"/>
      <c r="E10" s="437"/>
      <c r="F10" s="430"/>
      <c r="G10" s="443"/>
      <c r="H10" s="428"/>
      <c r="I10" s="428"/>
    </row>
    <row r="11" spans="1:9" s="427" customFormat="1" ht="20.100000000000001" customHeight="1">
      <c r="A11" s="429"/>
      <c r="B11" s="446"/>
      <c r="C11" s="447" t="s">
        <v>151</v>
      </c>
      <c r="D11" s="431"/>
      <c r="E11" s="430"/>
      <c r="F11" s="430"/>
      <c r="G11" s="431"/>
      <c r="H11" s="428"/>
      <c r="I11" s="428"/>
    </row>
    <row r="12" spans="1:9" s="427" customFormat="1" ht="75">
      <c r="A12" s="448" t="s">
        <v>6</v>
      </c>
      <c r="B12" s="449" t="s">
        <v>7</v>
      </c>
      <c r="C12" s="449" t="s">
        <v>8</v>
      </c>
      <c r="D12" s="449" t="s">
        <v>9</v>
      </c>
      <c r="E12" s="450" t="s">
        <v>10</v>
      </c>
      <c r="F12" s="449" t="s">
        <v>11</v>
      </c>
      <c r="G12" s="450" t="s">
        <v>12</v>
      </c>
      <c r="H12" s="428"/>
      <c r="I12" s="428"/>
    </row>
    <row r="13" spans="1:9" s="427" customFormat="1" ht="20.100000000000001" customHeight="1">
      <c r="A13" s="451"/>
      <c r="B13" s="452"/>
      <c r="C13" s="453">
        <v>45240</v>
      </c>
      <c r="D13" s="449"/>
      <c r="E13" s="450"/>
      <c r="F13" s="452"/>
      <c r="G13" s="450"/>
      <c r="H13" s="428"/>
      <c r="I13" s="428"/>
    </row>
    <row r="14" spans="1:9" s="559" customFormat="1" ht="20.100000000000001" customHeight="1">
      <c r="A14" s="551"/>
      <c r="B14" s="552"/>
      <c r="C14" s="553" t="s">
        <v>116</v>
      </c>
      <c r="D14" s="554"/>
      <c r="E14" s="555"/>
      <c r="F14" s="551"/>
      <c r="G14" s="556"/>
      <c r="H14" s="557"/>
      <c r="I14" s="558"/>
    </row>
    <row r="15" spans="1:9" s="550" customFormat="1" ht="15.95" customHeight="1">
      <c r="A15" s="543"/>
      <c r="B15" s="583" t="s">
        <v>117</v>
      </c>
      <c r="C15" s="584" t="s">
        <v>144</v>
      </c>
      <c r="D15" s="545"/>
      <c r="E15" s="585"/>
      <c r="F15" s="586"/>
      <c r="G15" s="546"/>
      <c r="H15" s="548"/>
      <c r="I15" s="549"/>
    </row>
    <row r="16" spans="1:9" s="550" customFormat="1" ht="15.95" customHeight="1">
      <c r="A16" s="543">
        <f>E16*F16</f>
        <v>282.10649999999998</v>
      </c>
      <c r="B16" s="544">
        <v>23</v>
      </c>
      <c r="C16" s="545" t="s">
        <v>145</v>
      </c>
      <c r="D16" s="544">
        <v>34</v>
      </c>
      <c r="E16" s="546">
        <f t="shared" ref="E16:E23" si="0">D16*B16/1000</f>
        <v>0.78200000000000003</v>
      </c>
      <c r="F16" s="543">
        <v>360.75</v>
      </c>
      <c r="G16" s="547">
        <f>E16</f>
        <v>0.78200000000000003</v>
      </c>
      <c r="H16" s="548">
        <f t="shared" ref="H16:H28" si="1">D16*B16/1000</f>
        <v>0.78200000000000003</v>
      </c>
      <c r="I16" s="549">
        <f t="shared" ref="I16:I28" si="2">G16*F16</f>
        <v>282.10649999999998</v>
      </c>
    </row>
    <row r="17" spans="1:9" s="550" customFormat="1" ht="15.95" customHeight="1">
      <c r="A17" s="543">
        <f t="shared" ref="A17:A26" si="3">E17*F17</f>
        <v>8.8688000000000002</v>
      </c>
      <c r="B17" s="544">
        <v>23</v>
      </c>
      <c r="C17" s="545" t="s">
        <v>119</v>
      </c>
      <c r="D17" s="544">
        <v>20</v>
      </c>
      <c r="E17" s="546">
        <f t="shared" si="0"/>
        <v>0.46</v>
      </c>
      <c r="F17" s="543">
        <v>19.28</v>
      </c>
      <c r="G17" s="547">
        <f>E17</f>
        <v>0.46</v>
      </c>
      <c r="H17" s="548">
        <f t="shared" si="1"/>
        <v>0.46</v>
      </c>
      <c r="I17" s="549">
        <f t="shared" si="2"/>
        <v>8.8688000000000002</v>
      </c>
    </row>
    <row r="18" spans="1:9" s="550" customFormat="1" ht="15.95" customHeight="1">
      <c r="A18" s="543">
        <f t="shared" si="3"/>
        <v>10.78608</v>
      </c>
      <c r="B18" s="544">
        <v>23</v>
      </c>
      <c r="C18" s="545" t="s">
        <v>77</v>
      </c>
      <c r="D18" s="544">
        <v>24</v>
      </c>
      <c r="E18" s="546">
        <f t="shared" si="0"/>
        <v>0.55200000000000005</v>
      </c>
      <c r="F18" s="543">
        <v>19.54</v>
      </c>
      <c r="G18" s="547">
        <f>E18+E39</f>
        <v>7.1300000000000008</v>
      </c>
      <c r="H18" s="548">
        <f t="shared" si="1"/>
        <v>0.55200000000000005</v>
      </c>
      <c r="I18" s="549">
        <f t="shared" si="2"/>
        <v>139.3202</v>
      </c>
    </row>
    <row r="19" spans="1:9" s="550" customFormat="1" ht="15.95" customHeight="1">
      <c r="A19" s="543">
        <f t="shared" si="3"/>
        <v>4.5724</v>
      </c>
      <c r="B19" s="544">
        <v>23</v>
      </c>
      <c r="C19" s="545" t="s">
        <v>27</v>
      </c>
      <c r="D19" s="544">
        <v>10</v>
      </c>
      <c r="E19" s="546">
        <f t="shared" si="0"/>
        <v>0.23</v>
      </c>
      <c r="F19" s="543">
        <v>19.88</v>
      </c>
      <c r="G19" s="547">
        <f>E19</f>
        <v>0.23</v>
      </c>
      <c r="H19" s="548">
        <f t="shared" si="1"/>
        <v>0.23</v>
      </c>
      <c r="I19" s="549">
        <f t="shared" si="2"/>
        <v>4.5724</v>
      </c>
    </row>
    <row r="20" spans="1:9" s="550" customFormat="1" ht="15.95" customHeight="1">
      <c r="A20" s="543">
        <f t="shared" si="3"/>
        <v>8.3995999999999995</v>
      </c>
      <c r="B20" s="544">
        <v>23</v>
      </c>
      <c r="C20" s="545" t="s">
        <v>28</v>
      </c>
      <c r="D20" s="544">
        <v>4</v>
      </c>
      <c r="E20" s="546">
        <f t="shared" si="0"/>
        <v>9.1999999999999998E-2</v>
      </c>
      <c r="F20" s="543">
        <v>91.3</v>
      </c>
      <c r="G20" s="547">
        <f>E20+E32</f>
        <v>0.20700000000000002</v>
      </c>
      <c r="H20" s="548">
        <f t="shared" si="1"/>
        <v>9.1999999999999998E-2</v>
      </c>
      <c r="I20" s="549">
        <f t="shared" si="2"/>
        <v>18.899100000000001</v>
      </c>
    </row>
    <row r="21" spans="1:9" s="550" customFormat="1" ht="15.95" customHeight="1">
      <c r="A21" s="543">
        <f t="shared" si="3"/>
        <v>6.67</v>
      </c>
      <c r="B21" s="544">
        <v>23</v>
      </c>
      <c r="C21" s="545" t="s">
        <v>29</v>
      </c>
      <c r="D21" s="544">
        <v>10</v>
      </c>
      <c r="E21" s="546">
        <f t="shared" si="0"/>
        <v>0.23</v>
      </c>
      <c r="F21" s="543">
        <v>29</v>
      </c>
      <c r="G21" s="547">
        <f>E21</f>
        <v>0.23</v>
      </c>
      <c r="H21" s="548">
        <f t="shared" si="1"/>
        <v>0.23</v>
      </c>
      <c r="I21" s="549">
        <f t="shared" si="2"/>
        <v>6.67</v>
      </c>
    </row>
    <row r="22" spans="1:9" s="277" customFormat="1" ht="15.95" customHeight="1">
      <c r="A22" s="543">
        <f t="shared" si="3"/>
        <v>2.944</v>
      </c>
      <c r="B22" s="544">
        <v>23</v>
      </c>
      <c r="C22" s="291" t="s">
        <v>14</v>
      </c>
      <c r="D22" s="292">
        <v>2</v>
      </c>
      <c r="E22" s="274">
        <f>D22*B22/1000</f>
        <v>4.5999999999999999E-2</v>
      </c>
      <c r="F22" s="290">
        <v>64</v>
      </c>
      <c r="G22" s="293">
        <f>E22+E48</f>
        <v>0.50600000000000001</v>
      </c>
      <c r="H22" s="275">
        <f>D22*B22/1000</f>
        <v>4.5999999999999999E-2</v>
      </c>
      <c r="I22" s="276">
        <f>G22*F22</f>
        <v>32.384</v>
      </c>
    </row>
    <row r="23" spans="1:9" s="550" customFormat="1" ht="15.95" customHeight="1">
      <c r="A23" s="543">
        <f t="shared" si="3"/>
        <v>23.760081000000003</v>
      </c>
      <c r="B23" s="544">
        <v>23</v>
      </c>
      <c r="C23" s="545" t="s">
        <v>139</v>
      </c>
      <c r="D23" s="544">
        <v>38.261000000000003</v>
      </c>
      <c r="E23" s="546">
        <f t="shared" si="0"/>
        <v>0.88000300000000009</v>
      </c>
      <c r="F23" s="543">
        <v>27</v>
      </c>
      <c r="G23" s="591">
        <f>E23</f>
        <v>0.88000300000000009</v>
      </c>
      <c r="H23" s="548">
        <f t="shared" si="1"/>
        <v>0.88000300000000009</v>
      </c>
      <c r="I23" s="549">
        <f t="shared" si="2"/>
        <v>23.760081000000003</v>
      </c>
    </row>
    <row r="24" spans="1:9" s="559" customFormat="1" ht="15.95" customHeight="1">
      <c r="A24" s="543">
        <f t="shared" si="3"/>
        <v>13.8</v>
      </c>
      <c r="B24" s="544">
        <v>23</v>
      </c>
      <c r="C24" s="581" t="s">
        <v>30</v>
      </c>
      <c r="D24" s="554">
        <v>6</v>
      </c>
      <c r="E24" s="555">
        <f>B24*D24/1000</f>
        <v>0.13800000000000001</v>
      </c>
      <c r="F24" s="580">
        <v>100</v>
      </c>
      <c r="G24" s="547">
        <f>E24</f>
        <v>0.13800000000000001</v>
      </c>
      <c r="H24" s="557">
        <f t="shared" si="1"/>
        <v>0.13800000000000001</v>
      </c>
      <c r="I24" s="558">
        <f t="shared" si="2"/>
        <v>13.8</v>
      </c>
    </row>
    <row r="25" spans="1:9" s="385" customFormat="1">
      <c r="A25" s="379">
        <f>E25*F25</f>
        <v>28.439684</v>
      </c>
      <c r="B25" s="544">
        <v>23</v>
      </c>
      <c r="C25" s="380" t="s">
        <v>120</v>
      </c>
      <c r="D25" s="381">
        <v>7.8259999999999996</v>
      </c>
      <c r="E25" s="382">
        <f>D25*B25/1000</f>
        <v>0.17999799999999999</v>
      </c>
      <c r="F25" s="379">
        <v>158</v>
      </c>
      <c r="G25" s="389">
        <f>E25</f>
        <v>0.17999799999999999</v>
      </c>
      <c r="H25" s="383">
        <f>D25*B25/1000</f>
        <v>0.17999799999999999</v>
      </c>
      <c r="I25" s="384">
        <f>G25*F25</f>
        <v>28.439684</v>
      </c>
    </row>
    <row r="26" spans="1:9" s="550" customFormat="1" ht="15.95" customHeight="1">
      <c r="A26" s="543">
        <f t="shared" si="3"/>
        <v>0.27600000000000002</v>
      </c>
      <c r="B26" s="544">
        <v>23</v>
      </c>
      <c r="C26" s="545" t="s">
        <v>15</v>
      </c>
      <c r="D26" s="544">
        <v>1</v>
      </c>
      <c r="E26" s="546">
        <f>D26*B26/1000</f>
        <v>2.3E-2</v>
      </c>
      <c r="F26" s="543">
        <v>12</v>
      </c>
      <c r="G26" s="547">
        <f>E26+E34+E41</f>
        <v>6.9000000000000006E-2</v>
      </c>
      <c r="H26" s="548">
        <f t="shared" si="1"/>
        <v>2.3E-2</v>
      </c>
      <c r="I26" s="549">
        <f t="shared" si="2"/>
        <v>0.82800000000000007</v>
      </c>
    </row>
    <row r="27" spans="1:9" s="550" customFormat="1" ht="15.95" customHeight="1">
      <c r="A27" s="543">
        <f>SUM(A16:A26)</f>
        <v>390.62314500000014</v>
      </c>
      <c r="B27" s="544"/>
      <c r="C27" s="545" t="s">
        <v>16</v>
      </c>
      <c r="D27" s="544"/>
      <c r="E27" s="546"/>
      <c r="F27" s="543"/>
      <c r="G27" s="547"/>
      <c r="H27" s="548">
        <f t="shared" si="1"/>
        <v>0</v>
      </c>
      <c r="I27" s="549">
        <f t="shared" si="2"/>
        <v>0</v>
      </c>
    </row>
    <row r="28" spans="1:9" s="550" customFormat="1" ht="15.95" customHeight="1">
      <c r="A28" s="587">
        <f>A27/B26</f>
        <v>16.983615000000007</v>
      </c>
      <c r="B28" s="545"/>
      <c r="C28" s="545" t="s">
        <v>17</v>
      </c>
      <c r="D28" s="544"/>
      <c r="E28" s="546"/>
      <c r="F28" s="587">
        <f>A28</f>
        <v>16.983615000000007</v>
      </c>
      <c r="G28" s="547"/>
      <c r="H28" s="548">
        <f t="shared" si="1"/>
        <v>0</v>
      </c>
      <c r="I28" s="549">
        <f t="shared" si="2"/>
        <v>0</v>
      </c>
    </row>
    <row r="29" spans="1:9" s="550" customFormat="1" ht="15.95" customHeight="1">
      <c r="A29" s="587"/>
      <c r="B29" s="545"/>
      <c r="C29" s="588"/>
      <c r="D29" s="589"/>
      <c r="E29" s="546"/>
      <c r="F29" s="587"/>
      <c r="G29" s="547"/>
      <c r="H29" s="548"/>
      <c r="I29" s="549"/>
    </row>
    <row r="30" spans="1:9" s="446" customFormat="1" ht="15.95" customHeight="1">
      <c r="A30" s="458"/>
      <c r="B30" s="459">
        <v>160</v>
      </c>
      <c r="C30" s="1333" t="s">
        <v>152</v>
      </c>
      <c r="D30" s="1334"/>
      <c r="E30" s="455"/>
      <c r="F30" s="434"/>
      <c r="G30" s="455"/>
      <c r="H30" s="456"/>
      <c r="I30" s="457"/>
    </row>
    <row r="31" spans="1:9" s="446" customFormat="1" ht="15.95" customHeight="1">
      <c r="A31" s="458">
        <f t="shared" ref="A31:A34" si="4">E31*F31</f>
        <v>776.25</v>
      </c>
      <c r="B31" s="434">
        <v>23</v>
      </c>
      <c r="C31" s="435" t="s">
        <v>130</v>
      </c>
      <c r="D31" s="434">
        <v>250</v>
      </c>
      <c r="E31" s="455">
        <f>B31*D31/1000</f>
        <v>5.75</v>
      </c>
      <c r="F31" s="458">
        <v>135</v>
      </c>
      <c r="G31" s="460">
        <f>E31</f>
        <v>5.75</v>
      </c>
      <c r="H31" s="456">
        <f>D31*B31/1000</f>
        <v>5.75</v>
      </c>
      <c r="I31" s="457">
        <f>G31*F31</f>
        <v>776.25</v>
      </c>
    </row>
    <row r="32" spans="1:9" s="467" customFormat="1" ht="15.95" customHeight="1">
      <c r="A32" s="458">
        <f t="shared" si="4"/>
        <v>10.499499999999999</v>
      </c>
      <c r="B32" s="434">
        <v>23</v>
      </c>
      <c r="C32" s="461" t="s">
        <v>28</v>
      </c>
      <c r="D32" s="462">
        <v>5</v>
      </c>
      <c r="E32" s="463">
        <f>D32*B32/1000</f>
        <v>0.115</v>
      </c>
      <c r="F32" s="464">
        <v>91.3</v>
      </c>
      <c r="G32" s="460"/>
      <c r="H32" s="465">
        <f>D32*B32/1000</f>
        <v>0.115</v>
      </c>
      <c r="I32" s="466">
        <f>G32*F32</f>
        <v>0</v>
      </c>
    </row>
    <row r="33" spans="1:15" s="446" customFormat="1" ht="15.95" customHeight="1">
      <c r="A33" s="458">
        <f t="shared" si="4"/>
        <v>136.88679999999999</v>
      </c>
      <c r="B33" s="434">
        <v>23</v>
      </c>
      <c r="C33" s="475" t="s">
        <v>13</v>
      </c>
      <c r="D33" s="434">
        <v>10</v>
      </c>
      <c r="E33" s="455">
        <f>D33*B33/1000</f>
        <v>0.23</v>
      </c>
      <c r="F33" s="458">
        <v>595.16</v>
      </c>
      <c r="G33" s="460">
        <f>E33+E40</f>
        <v>0.437</v>
      </c>
      <c r="H33" s="456">
        <f t="shared" ref="H33" si="5">D33*B33/1000</f>
        <v>0.23</v>
      </c>
      <c r="I33" s="457">
        <f t="shared" ref="I33" si="6">G33*F33</f>
        <v>260.08492000000001</v>
      </c>
    </row>
    <row r="34" spans="1:15" s="446" customFormat="1" ht="15.95" customHeight="1">
      <c r="A34" s="458">
        <f t="shared" si="4"/>
        <v>0.27600000000000002</v>
      </c>
      <c r="B34" s="434">
        <v>23</v>
      </c>
      <c r="C34" s="475" t="s">
        <v>31</v>
      </c>
      <c r="D34" s="434">
        <v>1</v>
      </c>
      <c r="E34" s="455">
        <f>B34*D34/1000</f>
        <v>2.3E-2</v>
      </c>
      <c r="F34" s="458">
        <v>12</v>
      </c>
      <c r="G34" s="460"/>
      <c r="H34" s="456">
        <f>D34*B34/1000</f>
        <v>2.3E-2</v>
      </c>
      <c r="I34" s="457">
        <f>G34*F34</f>
        <v>0</v>
      </c>
    </row>
    <row r="35" spans="1:15" s="446" customFormat="1" ht="15.95" customHeight="1">
      <c r="A35" s="458">
        <f>SUM(A31:A34)</f>
        <v>923.91229999999996</v>
      </c>
      <c r="B35" s="434"/>
      <c r="C35" s="476" t="s">
        <v>16</v>
      </c>
      <c r="D35" s="434"/>
      <c r="E35" s="455"/>
      <c r="F35" s="458"/>
      <c r="G35" s="477"/>
      <c r="H35" s="456">
        <f>D35*B35/1000</f>
        <v>0</v>
      </c>
      <c r="I35" s="457">
        <f>G35*F35</f>
        <v>0</v>
      </c>
    </row>
    <row r="36" spans="1:15" s="446" customFormat="1" ht="15.95" customHeight="1">
      <c r="A36" s="451">
        <f>A35/B31</f>
        <v>40.170099999999998</v>
      </c>
      <c r="B36" s="434"/>
      <c r="C36" s="476" t="s">
        <v>17</v>
      </c>
      <c r="D36" s="434"/>
      <c r="E36" s="455"/>
      <c r="F36" s="451">
        <f>A36</f>
        <v>40.170099999999998</v>
      </c>
      <c r="G36" s="477"/>
      <c r="H36" s="456">
        <f>D36*B36/1000</f>
        <v>0</v>
      </c>
      <c r="I36" s="457">
        <f>G36*F36</f>
        <v>0</v>
      </c>
    </row>
    <row r="37" spans="1:15" s="446" customFormat="1" ht="15.95" customHeight="1">
      <c r="A37" s="451"/>
      <c r="B37" s="434"/>
      <c r="C37" s="478"/>
      <c r="D37" s="438"/>
      <c r="E37" s="455"/>
      <c r="F37" s="451"/>
      <c r="G37" s="460"/>
      <c r="H37" s="456"/>
      <c r="I37" s="457"/>
    </row>
    <row r="38" spans="1:15" s="446" customFormat="1" ht="15.95" customHeight="1">
      <c r="A38" s="479"/>
      <c r="B38" s="459">
        <v>200</v>
      </c>
      <c r="C38" s="480" t="s">
        <v>141</v>
      </c>
      <c r="D38" s="435"/>
      <c r="E38" s="436"/>
      <c r="F38" s="481"/>
      <c r="G38" s="455"/>
      <c r="H38" s="456"/>
      <c r="I38" s="457"/>
      <c r="O38" s="446" t="s">
        <v>18</v>
      </c>
    </row>
    <row r="39" spans="1:15" s="446" customFormat="1" ht="15.95" customHeight="1">
      <c r="A39" s="458">
        <f>E39*F39</f>
        <v>128.53412</v>
      </c>
      <c r="B39" s="434">
        <v>23</v>
      </c>
      <c r="C39" s="475" t="s">
        <v>77</v>
      </c>
      <c r="D39" s="434">
        <v>286</v>
      </c>
      <c r="E39" s="455">
        <f>D39*B39/1000</f>
        <v>6.5780000000000003</v>
      </c>
      <c r="F39" s="458">
        <v>19.54</v>
      </c>
      <c r="G39" s="482"/>
      <c r="H39" s="456">
        <f t="shared" ref="H39:H43" si="7">D39*B39/1000</f>
        <v>6.5780000000000003</v>
      </c>
      <c r="I39" s="457">
        <f t="shared" ref="I39:I43" si="8">G39*F39</f>
        <v>0</v>
      </c>
    </row>
    <row r="40" spans="1:15" s="446" customFormat="1" ht="15.95" customHeight="1">
      <c r="A40" s="458">
        <f t="shared" ref="A40:A41" si="9">E40*F40</f>
        <v>123.19811999999999</v>
      </c>
      <c r="B40" s="434">
        <v>23</v>
      </c>
      <c r="C40" s="475" t="s">
        <v>13</v>
      </c>
      <c r="D40" s="434">
        <v>9</v>
      </c>
      <c r="E40" s="455">
        <f>D40*B40/1000</f>
        <v>0.20699999999999999</v>
      </c>
      <c r="F40" s="458">
        <v>595.16</v>
      </c>
      <c r="G40" s="460"/>
      <c r="H40" s="456">
        <f t="shared" si="7"/>
        <v>0.20699999999999999</v>
      </c>
      <c r="I40" s="457">
        <f t="shared" si="8"/>
        <v>0</v>
      </c>
    </row>
    <row r="41" spans="1:15" s="446" customFormat="1" ht="15.95" customHeight="1">
      <c r="A41" s="458">
        <f t="shared" si="9"/>
        <v>0.27600000000000002</v>
      </c>
      <c r="B41" s="434">
        <v>23</v>
      </c>
      <c r="C41" s="475" t="s">
        <v>31</v>
      </c>
      <c r="D41" s="434">
        <v>1</v>
      </c>
      <c r="E41" s="455">
        <f>B41*D41/1000</f>
        <v>2.3E-2</v>
      </c>
      <c r="F41" s="458">
        <v>12</v>
      </c>
      <c r="G41" s="460"/>
      <c r="H41" s="456">
        <f t="shared" si="7"/>
        <v>2.3E-2</v>
      </c>
      <c r="I41" s="457">
        <f t="shared" si="8"/>
        <v>0</v>
      </c>
    </row>
    <row r="42" spans="1:15" s="446" customFormat="1" ht="15.95" customHeight="1">
      <c r="A42" s="458">
        <f>SUM(A39:A41)</f>
        <v>252.00824</v>
      </c>
      <c r="B42" s="435"/>
      <c r="C42" s="435" t="s">
        <v>16</v>
      </c>
      <c r="D42" s="434"/>
      <c r="E42" s="455"/>
      <c r="F42" s="458"/>
      <c r="G42" s="436"/>
      <c r="H42" s="456">
        <f t="shared" si="7"/>
        <v>0</v>
      </c>
      <c r="I42" s="457">
        <f t="shared" si="8"/>
        <v>0</v>
      </c>
    </row>
    <row r="43" spans="1:15" s="446" customFormat="1" ht="15.95" customHeight="1">
      <c r="A43" s="451">
        <f>A42/B41</f>
        <v>10.95688</v>
      </c>
      <c r="B43" s="442"/>
      <c r="C43" s="435" t="s">
        <v>17</v>
      </c>
      <c r="D43" s="434"/>
      <c r="E43" s="455"/>
      <c r="F43" s="451">
        <f>A43</f>
        <v>10.95688</v>
      </c>
      <c r="G43" s="436"/>
      <c r="H43" s="456">
        <f t="shared" si="7"/>
        <v>0</v>
      </c>
      <c r="I43" s="457">
        <f t="shared" si="8"/>
        <v>0</v>
      </c>
    </row>
    <row r="44" spans="1:15" s="414" customFormat="1" ht="15.95" customHeight="1">
      <c r="A44" s="420"/>
      <c r="B44" s="421"/>
      <c r="C44" s="409"/>
      <c r="D44" s="416"/>
      <c r="E44" s="418"/>
      <c r="F44" s="420"/>
      <c r="G44" s="410"/>
      <c r="H44" s="412"/>
      <c r="I44" s="413"/>
    </row>
    <row r="45" spans="1:15" s="446" customFormat="1" ht="15.95" customHeight="1">
      <c r="A45" s="479"/>
      <c r="B45" s="459">
        <v>200</v>
      </c>
      <c r="C45" s="480" t="s">
        <v>149</v>
      </c>
      <c r="D45" s="435"/>
      <c r="E45" s="436"/>
      <c r="F45" s="481"/>
      <c r="G45" s="455"/>
      <c r="H45" s="456"/>
      <c r="I45" s="457"/>
      <c r="O45" s="446" t="s">
        <v>18</v>
      </c>
    </row>
    <row r="46" spans="1:15" s="446" customFormat="1" ht="15.95" customHeight="1">
      <c r="A46" s="458">
        <f>E46*F46</f>
        <v>7.17462</v>
      </c>
      <c r="B46" s="434">
        <v>23</v>
      </c>
      <c r="C46" s="475" t="s">
        <v>150</v>
      </c>
      <c r="D46" s="434">
        <v>2</v>
      </c>
      <c r="E46" s="455">
        <f>D46*B46/1000</f>
        <v>4.5999999999999999E-2</v>
      </c>
      <c r="F46" s="458">
        <v>155.97</v>
      </c>
      <c r="G46" s="482">
        <f>E46</f>
        <v>4.5999999999999999E-2</v>
      </c>
      <c r="H46" s="456">
        <f>D46*B46/1000</f>
        <v>4.5999999999999999E-2</v>
      </c>
      <c r="I46" s="457">
        <f>G46*F46</f>
        <v>7.17462</v>
      </c>
    </row>
    <row r="47" spans="1:15" s="446" customFormat="1" ht="15.95" customHeight="1">
      <c r="A47" s="458">
        <f t="shared" ref="A47" si="10">E47*F47</f>
        <v>43.515999999999998</v>
      </c>
      <c r="B47" s="434">
        <v>23</v>
      </c>
      <c r="C47" s="475" t="s">
        <v>132</v>
      </c>
      <c r="D47" s="434">
        <v>40</v>
      </c>
      <c r="E47" s="455">
        <f>D47*B47/1000</f>
        <v>0.92</v>
      </c>
      <c r="F47" s="458">
        <v>47.3</v>
      </c>
      <c r="G47" s="486">
        <f>E47</f>
        <v>0.92</v>
      </c>
      <c r="H47" s="456">
        <f t="shared" ref="H47" si="11">D47*B47/1000</f>
        <v>0.92</v>
      </c>
      <c r="I47" s="457">
        <f t="shared" ref="I47" si="12">G47*F47</f>
        <v>43.515999999999998</v>
      </c>
    </row>
    <row r="48" spans="1:15" s="446" customFormat="1" ht="15.95" customHeight="1">
      <c r="A48" s="458">
        <f>E48*F48</f>
        <v>29.44</v>
      </c>
      <c r="B48" s="434">
        <v>23</v>
      </c>
      <c r="C48" s="475" t="s">
        <v>14</v>
      </c>
      <c r="D48" s="434">
        <v>20</v>
      </c>
      <c r="E48" s="455">
        <f>D48*B48/1000</f>
        <v>0.46</v>
      </c>
      <c r="F48" s="458">
        <v>64</v>
      </c>
      <c r="G48" s="482"/>
      <c r="H48" s="456">
        <f>D48*B48/1000</f>
        <v>0.46</v>
      </c>
      <c r="I48" s="457">
        <f>G48*F48</f>
        <v>0</v>
      </c>
    </row>
    <row r="49" spans="1:9" s="446" customFormat="1" ht="15.95" customHeight="1">
      <c r="A49" s="458">
        <f>SUM(A46:A48)</f>
        <v>80.130619999999993</v>
      </c>
      <c r="B49" s="435"/>
      <c r="C49" s="435" t="s">
        <v>16</v>
      </c>
      <c r="D49" s="434"/>
      <c r="E49" s="455"/>
      <c r="F49" s="458"/>
      <c r="G49" s="436"/>
      <c r="H49" s="456">
        <f>D49*B49/1000</f>
        <v>0</v>
      </c>
      <c r="I49" s="457">
        <f>G49*F49</f>
        <v>0</v>
      </c>
    </row>
    <row r="50" spans="1:9" s="446" customFormat="1" ht="15.95" customHeight="1">
      <c r="A50" s="451">
        <f>A49/B46</f>
        <v>3.4839399999999996</v>
      </c>
      <c r="B50" s="442"/>
      <c r="C50" s="435" t="s">
        <v>17</v>
      </c>
      <c r="D50" s="434"/>
      <c r="E50" s="455"/>
      <c r="F50" s="451">
        <f>A50</f>
        <v>3.4839399999999996</v>
      </c>
      <c r="G50" s="436"/>
      <c r="H50" s="456">
        <f>D50*B50/1000</f>
        <v>0</v>
      </c>
      <c r="I50" s="457">
        <f>G50*F50</f>
        <v>0</v>
      </c>
    </row>
    <row r="51" spans="1:9" s="414" customFormat="1" ht="15.95" customHeight="1">
      <c r="A51" s="420"/>
      <c r="B51" s="421"/>
      <c r="C51" s="409"/>
      <c r="D51" s="416"/>
      <c r="E51" s="418"/>
      <c r="F51" s="420"/>
      <c r="G51" s="410"/>
      <c r="H51" s="412"/>
      <c r="I51" s="413"/>
    </row>
    <row r="52" spans="1:9" s="446" customFormat="1" ht="15.95" customHeight="1">
      <c r="A52" s="479"/>
      <c r="B52" s="459">
        <v>25</v>
      </c>
      <c r="C52" s="480" t="s">
        <v>19</v>
      </c>
      <c r="D52" s="435"/>
      <c r="E52" s="436"/>
      <c r="F52" s="481"/>
      <c r="G52" s="436"/>
      <c r="H52" s="456"/>
      <c r="I52" s="457"/>
    </row>
    <row r="53" spans="1:9" s="446" customFormat="1" ht="15.95" customHeight="1">
      <c r="A53" s="458">
        <f>E53*F53</f>
        <v>40.762762000000002</v>
      </c>
      <c r="B53" s="434">
        <v>23</v>
      </c>
      <c r="C53" s="475" t="s">
        <v>20</v>
      </c>
      <c r="D53" s="434">
        <v>24.277999999999999</v>
      </c>
      <c r="E53" s="455">
        <f>D53*B53/1000</f>
        <v>0.55839400000000006</v>
      </c>
      <c r="F53" s="458">
        <v>73</v>
      </c>
      <c r="G53" s="482">
        <f>E53</f>
        <v>0.55839400000000006</v>
      </c>
      <c r="H53" s="456">
        <f>D53*B53/1000</f>
        <v>0.55839400000000006</v>
      </c>
      <c r="I53" s="457">
        <f>G53*F53</f>
        <v>40.762762000000002</v>
      </c>
    </row>
    <row r="54" spans="1:9" s="446" customFormat="1" ht="15.95" customHeight="1">
      <c r="A54" s="458">
        <f>SUM(A53:A53)</f>
        <v>40.762762000000002</v>
      </c>
      <c r="B54" s="435"/>
      <c r="C54" s="435" t="s">
        <v>16</v>
      </c>
      <c r="D54" s="434"/>
      <c r="E54" s="455"/>
      <c r="F54" s="458"/>
      <c r="G54" s="436"/>
      <c r="H54" s="456">
        <f>D54*B54/1000</f>
        <v>0</v>
      </c>
      <c r="I54" s="457">
        <f>G54*F54</f>
        <v>0</v>
      </c>
    </row>
    <row r="55" spans="1:9" s="446" customFormat="1" ht="15.95" customHeight="1">
      <c r="A55" s="451">
        <f>A54/B53</f>
        <v>1.772294</v>
      </c>
      <c r="B55" s="442"/>
      <c r="C55" s="435" t="s">
        <v>17</v>
      </c>
      <c r="D55" s="434"/>
      <c r="E55" s="455"/>
      <c r="F55" s="451">
        <f>A55</f>
        <v>1.772294</v>
      </c>
      <c r="G55" s="436"/>
      <c r="H55" s="456">
        <f>D55*B55/1000</f>
        <v>0</v>
      </c>
      <c r="I55" s="457">
        <f>G55*F55</f>
        <v>0</v>
      </c>
    </row>
    <row r="56" spans="1:9" s="446" customFormat="1" ht="15.95" customHeight="1">
      <c r="A56" s="451"/>
      <c r="B56" s="442"/>
      <c r="C56" s="435"/>
      <c r="D56" s="434"/>
      <c r="E56" s="455"/>
      <c r="F56" s="451"/>
      <c r="G56" s="436"/>
      <c r="H56" s="456"/>
      <c r="I56" s="457"/>
    </row>
    <row r="57" spans="1:9" s="446" customFormat="1" ht="15.95" customHeight="1">
      <c r="A57" s="479"/>
      <c r="B57" s="459">
        <v>25</v>
      </c>
      <c r="C57" s="480" t="s">
        <v>32</v>
      </c>
      <c r="D57" s="435"/>
      <c r="E57" s="436"/>
      <c r="F57" s="481"/>
      <c r="G57" s="436"/>
      <c r="H57" s="456"/>
      <c r="I57" s="457"/>
    </row>
    <row r="58" spans="1:9" s="446" customFormat="1" ht="15.95" customHeight="1">
      <c r="A58" s="458">
        <f>E58*F58</f>
        <v>37.559000000000005</v>
      </c>
      <c r="B58" s="434">
        <v>23</v>
      </c>
      <c r="C58" s="475" t="s">
        <v>100</v>
      </c>
      <c r="D58" s="434">
        <v>23</v>
      </c>
      <c r="E58" s="455">
        <f>D58*B58/1000</f>
        <v>0.52900000000000003</v>
      </c>
      <c r="F58" s="458">
        <v>71</v>
      </c>
      <c r="G58" s="482">
        <f>E58</f>
        <v>0.52900000000000003</v>
      </c>
      <c r="H58" s="456">
        <f>D58*B58/1000</f>
        <v>0.52900000000000003</v>
      </c>
      <c r="I58" s="457">
        <f>G58*F58</f>
        <v>37.559000000000005</v>
      </c>
    </row>
    <row r="59" spans="1:9" s="446" customFormat="1" ht="15.95" customHeight="1">
      <c r="A59" s="458">
        <f>SUM(A58:A58)</f>
        <v>37.559000000000005</v>
      </c>
      <c r="B59" s="435"/>
      <c r="C59" s="435" t="s">
        <v>16</v>
      </c>
      <c r="D59" s="434"/>
      <c r="E59" s="455"/>
      <c r="F59" s="458"/>
      <c r="G59" s="436"/>
      <c r="H59" s="456">
        <f>D59*B59/1000</f>
        <v>0</v>
      </c>
      <c r="I59" s="457">
        <f>G59*F59</f>
        <v>0</v>
      </c>
    </row>
    <row r="60" spans="1:9" s="446" customFormat="1" ht="15.95" customHeight="1">
      <c r="A60" s="451">
        <f>A59/B58</f>
        <v>1.6330000000000002</v>
      </c>
      <c r="B60" s="442"/>
      <c r="C60" s="435" t="s">
        <v>17</v>
      </c>
      <c r="D60" s="434"/>
      <c r="E60" s="455"/>
      <c r="F60" s="451">
        <f>A60</f>
        <v>1.6330000000000002</v>
      </c>
      <c r="G60" s="436"/>
      <c r="H60" s="456">
        <f>D60*B60/1000</f>
        <v>0</v>
      </c>
      <c r="I60" s="457">
        <f>G60*F60</f>
        <v>0</v>
      </c>
    </row>
    <row r="61" spans="1:9" s="446" customFormat="1" ht="15.95" customHeight="1">
      <c r="A61" s="451"/>
      <c r="B61" s="442"/>
      <c r="C61" s="435"/>
      <c r="D61" s="434"/>
      <c r="E61" s="455"/>
      <c r="F61" s="451"/>
      <c r="G61" s="436"/>
      <c r="H61" s="456"/>
      <c r="I61" s="457"/>
    </row>
    <row r="62" spans="1:9" s="446" customFormat="1" ht="15.95" customHeight="1">
      <c r="A62" s="451">
        <f>A59+A54+A49+A35+A42+A27</f>
        <v>1724.996067</v>
      </c>
      <c r="B62" s="435"/>
      <c r="C62" s="442" t="s">
        <v>21</v>
      </c>
      <c r="D62" s="435"/>
      <c r="E62" s="436"/>
      <c r="F62" s="451">
        <f>F63*B58</f>
        <v>1724.996067</v>
      </c>
      <c r="G62" s="436"/>
      <c r="H62" s="433"/>
      <c r="I62" s="457">
        <f>SUM(I14:I61)</f>
        <v>1724.996067</v>
      </c>
    </row>
    <row r="63" spans="1:9" s="446" customFormat="1" ht="15.95" customHeight="1">
      <c r="A63" s="451">
        <f>A62/B58</f>
        <v>74.999829000000005</v>
      </c>
      <c r="B63" s="435"/>
      <c r="C63" s="442" t="s">
        <v>17</v>
      </c>
      <c r="D63" s="435"/>
      <c r="E63" s="436"/>
      <c r="F63" s="451">
        <f>A63</f>
        <v>74.999829000000005</v>
      </c>
      <c r="G63" s="436"/>
      <c r="H63" s="456"/>
      <c r="I63" s="457"/>
    </row>
    <row r="64" spans="1:9" s="446" customFormat="1" ht="15.75">
      <c r="C64" s="1335" t="s">
        <v>101</v>
      </c>
      <c r="D64" s="1335"/>
      <c r="E64" s="1335"/>
      <c r="F64" s="1335"/>
      <c r="G64" s="1335"/>
      <c r="H64" s="483"/>
      <c r="I64" s="428"/>
    </row>
    <row r="65" spans="2:9" s="446" customFormat="1" ht="15.75">
      <c r="C65" s="1335" t="s">
        <v>22</v>
      </c>
      <c r="D65" s="1335"/>
      <c r="E65" s="1335"/>
      <c r="F65" s="1335"/>
      <c r="G65" s="1335"/>
      <c r="H65" s="483"/>
      <c r="I65" s="428"/>
    </row>
    <row r="66" spans="2:9" s="446" customFormat="1" ht="15.75">
      <c r="B66" s="484"/>
      <c r="C66" s="484" t="s">
        <v>23</v>
      </c>
      <c r="D66" s="484"/>
      <c r="E66" s="484"/>
      <c r="F66" s="484"/>
      <c r="G66" s="484"/>
      <c r="H66" s="428"/>
      <c r="I66" s="428"/>
    </row>
    <row r="67" spans="2:9" s="427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0:D30"/>
    <mergeCell ref="C64:G64"/>
    <mergeCell ref="C65:G65"/>
  </mergeCells>
  <pageMargins left="0.7" right="0.7" top="0.75" bottom="0.75" header="0.3" footer="0.3"/>
  <pageSetup paperSize="9" scale="57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48"/>
  <sheetViews>
    <sheetView view="pageBreakPreview" topLeftCell="A15" zoomScale="60" workbookViewId="0">
      <selection activeCell="B37" sqref="B37"/>
    </sheetView>
  </sheetViews>
  <sheetFormatPr defaultRowHeight="15"/>
  <cols>
    <col min="1" max="1" width="15.28515625" style="269" customWidth="1"/>
    <col min="2" max="2" width="9.28515625" style="269" bestFit="1" customWidth="1"/>
    <col min="3" max="3" width="56.85546875" style="269" customWidth="1"/>
    <col min="4" max="4" width="9.28515625" style="269" bestFit="1" customWidth="1"/>
    <col min="5" max="5" width="9.42578125" style="269" bestFit="1" customWidth="1"/>
    <col min="6" max="6" width="16.28515625" style="269" customWidth="1"/>
    <col min="7" max="8" width="9.42578125" style="269" bestFit="1" customWidth="1"/>
    <col min="9" max="9" width="16.28515625" style="269" customWidth="1"/>
    <col min="10" max="16384" width="9.140625" style="269"/>
  </cols>
  <sheetData>
    <row r="1" spans="1:9" s="592" customFormat="1">
      <c r="H1" s="593"/>
      <c r="I1" s="593"/>
    </row>
    <row r="2" spans="1:9" s="592" customFormat="1" ht="15.75">
      <c r="A2" s="594"/>
      <c r="B2" s="1353" t="s">
        <v>0</v>
      </c>
      <c r="C2" s="1353"/>
      <c r="D2" s="1353"/>
      <c r="E2" s="1353"/>
      <c r="F2" s="1353"/>
      <c r="G2" s="1353"/>
      <c r="H2" s="593"/>
      <c r="I2" s="593"/>
    </row>
    <row r="3" spans="1:9" s="592" customFormat="1" ht="15.75">
      <c r="A3" s="594"/>
      <c r="B3" s="1353"/>
      <c r="C3" s="1353"/>
      <c r="D3" s="1353"/>
      <c r="E3" s="1353"/>
      <c r="F3" s="1353"/>
      <c r="G3" s="1353"/>
      <c r="H3" s="593"/>
      <c r="I3" s="593"/>
    </row>
    <row r="4" spans="1:9" s="592" customFormat="1">
      <c r="A4" s="594"/>
      <c r="B4" s="1354"/>
      <c r="C4" s="1356" t="s">
        <v>1</v>
      </c>
      <c r="D4" s="1358" t="s">
        <v>2</v>
      </c>
      <c r="E4" s="1360" t="s">
        <v>3</v>
      </c>
      <c r="F4" s="595"/>
      <c r="G4" s="596"/>
      <c r="H4" s="593"/>
      <c r="I4" s="593"/>
    </row>
    <row r="5" spans="1:9" s="592" customFormat="1" ht="15.75">
      <c r="A5" s="597"/>
      <c r="B5" s="1355"/>
      <c r="C5" s="1357"/>
      <c r="D5" s="1359"/>
      <c r="E5" s="1361"/>
      <c r="F5" s="1362" t="s">
        <v>4</v>
      </c>
      <c r="G5" s="1363"/>
      <c r="H5" s="593"/>
      <c r="I5" s="593"/>
    </row>
    <row r="6" spans="1:9" s="592" customFormat="1">
      <c r="A6" s="598"/>
      <c r="B6" s="599"/>
      <c r="C6" s="600"/>
      <c r="D6" s="601"/>
      <c r="E6" s="602"/>
      <c r="F6" s="1364" t="s">
        <v>5</v>
      </c>
      <c r="G6" s="1365"/>
      <c r="H6" s="593"/>
      <c r="I6" s="593"/>
    </row>
    <row r="7" spans="1:9" s="592" customFormat="1">
      <c r="A7" s="598"/>
      <c r="B7" s="603"/>
      <c r="C7" s="600"/>
      <c r="D7" s="601"/>
      <c r="E7" s="602"/>
      <c r="F7" s="604"/>
      <c r="G7" s="605"/>
      <c r="H7" s="593"/>
      <c r="I7" s="593"/>
    </row>
    <row r="8" spans="1:9" s="592" customFormat="1">
      <c r="A8" s="598"/>
      <c r="B8" s="603"/>
      <c r="C8" s="600"/>
      <c r="D8" s="601"/>
      <c r="E8" s="602"/>
      <c r="F8" s="1366"/>
      <c r="G8" s="1367"/>
      <c r="H8" s="593"/>
      <c r="I8" s="593"/>
    </row>
    <row r="9" spans="1:9" s="592" customFormat="1" ht="15.75">
      <c r="A9" s="598"/>
      <c r="B9" s="603"/>
      <c r="C9" s="606"/>
      <c r="D9" s="601"/>
      <c r="E9" s="602"/>
      <c r="F9" s="595"/>
      <c r="G9" s="607"/>
      <c r="H9" s="593"/>
      <c r="I9" s="593"/>
    </row>
    <row r="10" spans="1:9" s="592" customFormat="1" ht="15.75">
      <c r="A10" s="608"/>
      <c r="B10" s="609"/>
      <c r="C10" s="600"/>
      <c r="D10" s="601"/>
      <c r="E10" s="602"/>
      <c r="F10" s="595"/>
      <c r="G10" s="607"/>
      <c r="H10" s="593"/>
      <c r="I10" s="593"/>
    </row>
    <row r="11" spans="1:9" s="592" customFormat="1" ht="20.25">
      <c r="A11" s="594"/>
      <c r="B11" s="610"/>
      <c r="C11" s="611" t="s">
        <v>102</v>
      </c>
      <c r="D11" s="596"/>
      <c r="E11" s="595"/>
      <c r="F11" s="595"/>
      <c r="G11" s="596"/>
      <c r="H11" s="593"/>
      <c r="I11" s="593"/>
    </row>
    <row r="12" spans="1:9" s="592" customFormat="1" ht="75">
      <c r="A12" s="612" t="s">
        <v>6</v>
      </c>
      <c r="B12" s="613" t="s">
        <v>7</v>
      </c>
      <c r="C12" s="613" t="s">
        <v>8</v>
      </c>
      <c r="D12" s="613" t="s">
        <v>9</v>
      </c>
      <c r="E12" s="614" t="s">
        <v>10</v>
      </c>
      <c r="F12" s="613" t="s">
        <v>11</v>
      </c>
      <c r="G12" s="614" t="s">
        <v>12</v>
      </c>
      <c r="H12" s="593"/>
      <c r="I12" s="593"/>
    </row>
    <row r="13" spans="1:9" s="592" customFormat="1" ht="20.25">
      <c r="A13" s="615"/>
      <c r="B13" s="616"/>
      <c r="C13" s="617">
        <v>45243</v>
      </c>
      <c r="D13" s="613"/>
      <c r="E13" s="614"/>
      <c r="F13" s="616"/>
      <c r="G13" s="614"/>
      <c r="H13" s="593"/>
      <c r="I13" s="593"/>
    </row>
    <row r="14" spans="1:9" s="626" customFormat="1" ht="20.25">
      <c r="A14" s="618"/>
      <c r="B14" s="619"/>
      <c r="C14" s="620"/>
      <c r="D14" s="621"/>
      <c r="E14" s="622"/>
      <c r="F14" s="618"/>
      <c r="G14" s="623"/>
      <c r="H14" s="624"/>
      <c r="I14" s="625"/>
    </row>
    <row r="15" spans="1:9" s="610" customFormat="1" ht="15.75">
      <c r="A15" s="627"/>
      <c r="B15" s="628" t="s">
        <v>153</v>
      </c>
      <c r="C15" s="1368" t="s">
        <v>154</v>
      </c>
      <c r="D15" s="1369"/>
      <c r="E15" s="629"/>
      <c r="F15" s="599"/>
      <c r="G15" s="629"/>
      <c r="H15" s="630"/>
      <c r="I15" s="631"/>
    </row>
    <row r="16" spans="1:9" s="639" customFormat="1">
      <c r="A16" s="632">
        <f>E16*F16</f>
        <v>6567.8760000000002</v>
      </c>
      <c r="B16" s="633">
        <v>201</v>
      </c>
      <c r="C16" s="634" t="s">
        <v>109</v>
      </c>
      <c r="D16" s="633">
        <v>84</v>
      </c>
      <c r="E16" s="635">
        <f>D16*B16/1000</f>
        <v>16.884</v>
      </c>
      <c r="F16" s="632">
        <v>389</v>
      </c>
      <c r="G16" s="636">
        <f t="shared" ref="G16:G22" si="0">E16</f>
        <v>16.884</v>
      </c>
      <c r="H16" s="637">
        <f t="shared" ref="H16:H24" si="1">D16*B16/1000</f>
        <v>16.884</v>
      </c>
      <c r="I16" s="638">
        <f t="shared" ref="I16:I24" si="2">G16*F16</f>
        <v>6567.8760000000002</v>
      </c>
    </row>
    <row r="17" spans="1:15" s="647" customFormat="1">
      <c r="A17" s="640">
        <f t="shared" ref="A17:A22" si="3">E17*F17</f>
        <v>80.400000000000006</v>
      </c>
      <c r="B17" s="633">
        <v>201</v>
      </c>
      <c r="C17" s="641" t="s">
        <v>27</v>
      </c>
      <c r="D17" s="642">
        <v>16</v>
      </c>
      <c r="E17" s="643">
        <f t="shared" ref="E17:E21" si="4">D17*B17/1000</f>
        <v>3.2160000000000002</v>
      </c>
      <c r="F17" s="640">
        <v>25</v>
      </c>
      <c r="G17" s="644">
        <f t="shared" si="0"/>
        <v>3.2160000000000002</v>
      </c>
      <c r="H17" s="645">
        <f t="shared" si="1"/>
        <v>3.2160000000000002</v>
      </c>
      <c r="I17" s="646">
        <f t="shared" si="2"/>
        <v>80.400000000000006</v>
      </c>
    </row>
    <row r="18" spans="1:15" s="610" customFormat="1">
      <c r="A18" s="627">
        <f t="shared" si="3"/>
        <v>330.33546000000001</v>
      </c>
      <c r="B18" s="633">
        <v>201</v>
      </c>
      <c r="C18" s="648" t="s">
        <v>28</v>
      </c>
      <c r="D18" s="599">
        <v>14</v>
      </c>
      <c r="E18" s="629">
        <f t="shared" si="4"/>
        <v>2.8140000000000001</v>
      </c>
      <c r="F18" s="627">
        <v>117.39</v>
      </c>
      <c r="G18" s="649">
        <f t="shared" si="0"/>
        <v>2.8140000000000001</v>
      </c>
      <c r="H18" s="630">
        <f>D18*B18/1000</f>
        <v>2.8140000000000001</v>
      </c>
      <c r="I18" s="631">
        <f>G18*F18</f>
        <v>330.33546000000001</v>
      </c>
    </row>
    <row r="19" spans="1:15" s="610" customFormat="1">
      <c r="A19" s="627">
        <f t="shared" si="3"/>
        <v>116.57999999999998</v>
      </c>
      <c r="B19" s="633">
        <v>201</v>
      </c>
      <c r="C19" s="648" t="s">
        <v>155</v>
      </c>
      <c r="D19" s="599">
        <v>20</v>
      </c>
      <c r="E19" s="629">
        <f t="shared" si="4"/>
        <v>4.0199999999999996</v>
      </c>
      <c r="F19" s="627">
        <v>29</v>
      </c>
      <c r="G19" s="649">
        <f t="shared" si="0"/>
        <v>4.0199999999999996</v>
      </c>
      <c r="H19" s="630">
        <f t="shared" ref="H19" si="5">D19*B19/1000</f>
        <v>4.0199999999999996</v>
      </c>
      <c r="I19" s="631">
        <f t="shared" ref="I19" si="6">G19*F19</f>
        <v>116.57999999999998</v>
      </c>
    </row>
    <row r="20" spans="1:15" s="610" customFormat="1">
      <c r="A20" s="627">
        <f t="shared" si="3"/>
        <v>1294.44</v>
      </c>
      <c r="B20" s="633">
        <v>201</v>
      </c>
      <c r="C20" s="648" t="s">
        <v>34</v>
      </c>
      <c r="D20" s="599">
        <v>70</v>
      </c>
      <c r="E20" s="629">
        <f t="shared" si="4"/>
        <v>14.07</v>
      </c>
      <c r="F20" s="627">
        <v>92</v>
      </c>
      <c r="G20" s="649">
        <f t="shared" si="0"/>
        <v>14.07</v>
      </c>
      <c r="H20" s="630">
        <f t="shared" si="1"/>
        <v>14.07</v>
      </c>
      <c r="I20" s="631">
        <f t="shared" si="2"/>
        <v>1294.44</v>
      </c>
    </row>
    <row r="21" spans="1:15" s="610" customFormat="1">
      <c r="A21" s="627">
        <f t="shared" si="3"/>
        <v>231.14999999999998</v>
      </c>
      <c r="B21" s="633">
        <v>201</v>
      </c>
      <c r="C21" s="648" t="s">
        <v>30</v>
      </c>
      <c r="D21" s="599">
        <v>10</v>
      </c>
      <c r="E21" s="629">
        <f t="shared" si="4"/>
        <v>2.0099999999999998</v>
      </c>
      <c r="F21" s="627">
        <v>115</v>
      </c>
      <c r="G21" s="649">
        <f t="shared" si="0"/>
        <v>2.0099999999999998</v>
      </c>
      <c r="H21" s="630">
        <f>D21*B21/1000</f>
        <v>2.0099999999999998</v>
      </c>
      <c r="I21" s="631">
        <f>G21*F21</f>
        <v>231.14999999999998</v>
      </c>
    </row>
    <row r="22" spans="1:15" s="610" customFormat="1">
      <c r="A22" s="627">
        <f t="shared" si="3"/>
        <v>6.4320000000000004</v>
      </c>
      <c r="B22" s="633">
        <v>201</v>
      </c>
      <c r="C22" s="648" t="s">
        <v>31</v>
      </c>
      <c r="D22" s="599">
        <v>2</v>
      </c>
      <c r="E22" s="629">
        <f>B22*D22/1000</f>
        <v>0.40200000000000002</v>
      </c>
      <c r="F22" s="627">
        <v>16</v>
      </c>
      <c r="G22" s="649">
        <f t="shared" si="0"/>
        <v>0.40200000000000002</v>
      </c>
      <c r="H22" s="630">
        <f t="shared" si="1"/>
        <v>0.40200000000000002</v>
      </c>
      <c r="I22" s="631">
        <f t="shared" si="2"/>
        <v>6.4320000000000004</v>
      </c>
    </row>
    <row r="23" spans="1:15" s="610" customFormat="1">
      <c r="A23" s="627">
        <f>SUM(A16:A22)</f>
        <v>8627.2134600000009</v>
      </c>
      <c r="B23" s="599"/>
      <c r="C23" s="650" t="s">
        <v>16</v>
      </c>
      <c r="D23" s="599"/>
      <c r="E23" s="629"/>
      <c r="F23" s="627"/>
      <c r="G23" s="649"/>
      <c r="H23" s="630">
        <f t="shared" si="1"/>
        <v>0</v>
      </c>
      <c r="I23" s="631">
        <f t="shared" si="2"/>
        <v>0</v>
      </c>
    </row>
    <row r="24" spans="1:15" s="610" customFormat="1" ht="15.75">
      <c r="A24" s="615">
        <f>A23/B22</f>
        <v>42.921460000000003</v>
      </c>
      <c r="B24" s="599"/>
      <c r="C24" s="650" t="s">
        <v>17</v>
      </c>
      <c r="D24" s="599"/>
      <c r="E24" s="629"/>
      <c r="F24" s="615">
        <f>A24</f>
        <v>42.921460000000003</v>
      </c>
      <c r="G24" s="649"/>
      <c r="H24" s="630">
        <f t="shared" si="1"/>
        <v>0</v>
      </c>
      <c r="I24" s="631">
        <f t="shared" si="2"/>
        <v>0</v>
      </c>
    </row>
    <row r="25" spans="1:15" s="610" customFormat="1" ht="15.75">
      <c r="A25" s="615"/>
      <c r="B25" s="599"/>
      <c r="C25" s="651"/>
      <c r="D25" s="603"/>
      <c r="E25" s="629"/>
      <c r="F25" s="615"/>
      <c r="G25" s="649"/>
      <c r="H25" s="630"/>
      <c r="I25" s="631"/>
    </row>
    <row r="26" spans="1:15" s="414" customFormat="1" ht="15.95" customHeight="1">
      <c r="A26" s="406"/>
      <c r="B26" s="407">
        <v>200</v>
      </c>
      <c r="C26" s="408" t="s">
        <v>156</v>
      </c>
      <c r="D26" s="409"/>
      <c r="E26" s="410"/>
      <c r="F26" s="411"/>
      <c r="G26" s="418"/>
      <c r="H26" s="412"/>
      <c r="I26" s="413"/>
      <c r="O26" s="414" t="s">
        <v>18</v>
      </c>
    </row>
    <row r="27" spans="1:15" s="414" customFormat="1" ht="15.95" customHeight="1">
      <c r="A27" s="415">
        <f>E27*F27</f>
        <v>1664.2799999999997</v>
      </c>
      <c r="B27" s="416">
        <v>201</v>
      </c>
      <c r="C27" s="417" t="s">
        <v>46</v>
      </c>
      <c r="D27" s="416">
        <v>20</v>
      </c>
      <c r="E27" s="418">
        <f>D27*B27/1000</f>
        <v>4.0199999999999996</v>
      </c>
      <c r="F27" s="415">
        <v>414</v>
      </c>
      <c r="G27" s="419">
        <f>E27</f>
        <v>4.0199999999999996</v>
      </c>
      <c r="H27" s="412">
        <f>D27*B27/1000</f>
        <v>4.0199999999999996</v>
      </c>
      <c r="I27" s="413">
        <f>G27*F27</f>
        <v>1664.2799999999997</v>
      </c>
    </row>
    <row r="28" spans="1:15" s="610" customFormat="1">
      <c r="A28" s="627">
        <f>SUM(A27:A27)</f>
        <v>1664.2799999999997</v>
      </c>
      <c r="B28" s="600"/>
      <c r="C28" s="600" t="s">
        <v>16</v>
      </c>
      <c r="D28" s="599"/>
      <c r="E28" s="629"/>
      <c r="F28" s="627"/>
      <c r="G28" s="601"/>
      <c r="H28" s="630">
        <f>D28*B28/1000</f>
        <v>0</v>
      </c>
      <c r="I28" s="631">
        <f>G28*F28</f>
        <v>0</v>
      </c>
    </row>
    <row r="29" spans="1:15" s="610" customFormat="1" ht="15.75">
      <c r="A29" s="615">
        <f>A28/B27</f>
        <v>8.2799999999999994</v>
      </c>
      <c r="B29" s="606"/>
      <c r="C29" s="600" t="s">
        <v>17</v>
      </c>
      <c r="D29" s="599"/>
      <c r="E29" s="629"/>
      <c r="F29" s="615">
        <f>A29</f>
        <v>8.2799999999999994</v>
      </c>
      <c r="G29" s="601"/>
      <c r="H29" s="630">
        <f>D29*B29/1000</f>
        <v>0</v>
      </c>
      <c r="I29" s="631">
        <f>G29*F29</f>
        <v>0</v>
      </c>
    </row>
    <row r="30" spans="1:15" s="660" customFormat="1" ht="15.75">
      <c r="A30" s="652"/>
      <c r="B30" s="653"/>
      <c r="C30" s="654"/>
      <c r="D30" s="655"/>
      <c r="E30" s="656"/>
      <c r="F30" s="652"/>
      <c r="G30" s="657"/>
      <c r="H30" s="658"/>
      <c r="I30" s="659"/>
    </row>
    <row r="31" spans="1:15" s="610" customFormat="1" ht="15.75">
      <c r="A31" s="661"/>
      <c r="B31" s="628">
        <v>23</v>
      </c>
      <c r="C31" s="662" t="s">
        <v>19</v>
      </c>
      <c r="D31" s="600"/>
      <c r="E31" s="601"/>
      <c r="F31" s="663"/>
      <c r="G31" s="601"/>
      <c r="H31" s="630"/>
      <c r="I31" s="631"/>
    </row>
    <row r="32" spans="1:15" s="610" customFormat="1">
      <c r="A32" s="627">
        <f>E32*F32</f>
        <v>396.88455000000005</v>
      </c>
      <c r="B32" s="599">
        <v>201</v>
      </c>
      <c r="C32" s="648" t="s">
        <v>20</v>
      </c>
      <c r="D32" s="599">
        <v>23.23</v>
      </c>
      <c r="E32" s="629">
        <f>D32*B32/1000</f>
        <v>4.6692300000000007</v>
      </c>
      <c r="F32" s="627">
        <v>85</v>
      </c>
      <c r="G32" s="649">
        <f>E32</f>
        <v>4.6692300000000007</v>
      </c>
      <c r="H32" s="630">
        <f>D32*B32/1000</f>
        <v>4.6692300000000007</v>
      </c>
      <c r="I32" s="631">
        <f>G32*F32</f>
        <v>396.88455000000005</v>
      </c>
    </row>
    <row r="33" spans="1:9" s="610" customFormat="1">
      <c r="A33" s="627">
        <f>SUM(A32)</f>
        <v>396.88455000000005</v>
      </c>
      <c r="B33" s="600"/>
      <c r="C33" s="600" t="s">
        <v>16</v>
      </c>
      <c r="D33" s="599"/>
      <c r="E33" s="629"/>
      <c r="F33" s="627"/>
      <c r="G33" s="601"/>
      <c r="H33" s="630">
        <f>D33*B33/1000</f>
        <v>0</v>
      </c>
      <c r="I33" s="631">
        <f>G33*F33</f>
        <v>0</v>
      </c>
    </row>
    <row r="34" spans="1:9" s="610" customFormat="1" ht="15.75">
      <c r="A34" s="615">
        <f>A33/B32</f>
        <v>1.9745500000000002</v>
      </c>
      <c r="B34" s="606"/>
      <c r="C34" s="600" t="s">
        <v>17</v>
      </c>
      <c r="D34" s="599"/>
      <c r="E34" s="629"/>
      <c r="F34" s="615">
        <f>A34</f>
        <v>1.9745500000000002</v>
      </c>
      <c r="G34" s="601"/>
      <c r="H34" s="630">
        <f>D34*B34/1000</f>
        <v>0</v>
      </c>
      <c r="I34" s="631">
        <f>G34*F34</f>
        <v>0</v>
      </c>
    </row>
    <row r="35" spans="1:9" s="610" customFormat="1" ht="15.75">
      <c r="A35" s="615"/>
      <c r="B35" s="606"/>
      <c r="C35" s="600"/>
      <c r="D35" s="599"/>
      <c r="E35" s="629"/>
      <c r="F35" s="615"/>
      <c r="G35" s="601"/>
      <c r="H35" s="630"/>
      <c r="I35" s="631"/>
    </row>
    <row r="36" spans="1:9" s="610" customFormat="1" ht="15.75">
      <c r="A36" s="661"/>
      <c r="B36" s="628">
        <v>24</v>
      </c>
      <c r="C36" s="662" t="s">
        <v>32</v>
      </c>
      <c r="D36" s="600"/>
      <c r="E36" s="601"/>
      <c r="F36" s="663"/>
      <c r="G36" s="601"/>
      <c r="H36" s="630"/>
      <c r="I36" s="631"/>
    </row>
    <row r="37" spans="1:9" s="610" customFormat="1">
      <c r="A37" s="627">
        <f>E37*F37</f>
        <v>366.62399999999997</v>
      </c>
      <c r="B37" s="599">
        <v>201</v>
      </c>
      <c r="C37" s="648" t="s">
        <v>100</v>
      </c>
      <c r="D37" s="599">
        <v>24</v>
      </c>
      <c r="E37" s="629">
        <f>D37*B37/1000</f>
        <v>4.8239999999999998</v>
      </c>
      <c r="F37" s="627">
        <v>76</v>
      </c>
      <c r="G37" s="649">
        <f>E37</f>
        <v>4.8239999999999998</v>
      </c>
      <c r="H37" s="630">
        <f>D37*B37/1000</f>
        <v>4.8239999999999998</v>
      </c>
      <c r="I37" s="631">
        <f>G37*F37</f>
        <v>366.62399999999997</v>
      </c>
    </row>
    <row r="38" spans="1:9" s="610" customFormat="1">
      <c r="A38" s="627">
        <f>SUM(A37)</f>
        <v>366.62399999999997</v>
      </c>
      <c r="B38" s="600"/>
      <c r="C38" s="600" t="s">
        <v>16</v>
      </c>
      <c r="D38" s="599"/>
      <c r="E38" s="629"/>
      <c r="F38" s="627"/>
      <c r="G38" s="601"/>
      <c r="H38" s="630">
        <f>D38*B38/1000</f>
        <v>0</v>
      </c>
      <c r="I38" s="631">
        <f>G38*F38</f>
        <v>0</v>
      </c>
    </row>
    <row r="39" spans="1:9" s="610" customFormat="1" ht="15.75">
      <c r="A39" s="615">
        <f>A38/B37</f>
        <v>1.8239999999999998</v>
      </c>
      <c r="B39" s="606"/>
      <c r="C39" s="600" t="s">
        <v>17</v>
      </c>
      <c r="D39" s="599"/>
      <c r="E39" s="629"/>
      <c r="F39" s="615">
        <f>A39</f>
        <v>1.8239999999999998</v>
      </c>
      <c r="G39" s="601"/>
      <c r="H39" s="630">
        <f>D39*B39/1000</f>
        <v>0</v>
      </c>
      <c r="I39" s="631">
        <f>G39*F39</f>
        <v>0</v>
      </c>
    </row>
    <row r="40" spans="1:9" s="610" customFormat="1" ht="15.75">
      <c r="A40" s="615"/>
      <c r="B40" s="606"/>
      <c r="C40" s="600"/>
      <c r="D40" s="599"/>
      <c r="E40" s="629"/>
      <c r="F40" s="615"/>
      <c r="G40" s="601"/>
      <c r="H40" s="630"/>
      <c r="I40" s="631"/>
    </row>
    <row r="41" spans="1:9" s="610" customFormat="1" ht="15.75">
      <c r="A41" s="615">
        <f>A38+A33+A28+A23</f>
        <v>11055.00201</v>
      </c>
      <c r="B41" s="600"/>
      <c r="C41" s="606" t="s">
        <v>21</v>
      </c>
      <c r="D41" s="600"/>
      <c r="E41" s="601"/>
      <c r="F41" s="615">
        <f>F42*B37</f>
        <v>11055.00201</v>
      </c>
      <c r="G41" s="601"/>
      <c r="H41" s="598"/>
      <c r="I41" s="631">
        <f>SUM(I14:I40)</f>
        <v>11055.002010000002</v>
      </c>
    </row>
    <row r="42" spans="1:9" s="610" customFormat="1" ht="15.75">
      <c r="A42" s="615">
        <f>A41/B37</f>
        <v>55.000010000000003</v>
      </c>
      <c r="B42" s="600"/>
      <c r="C42" s="606" t="s">
        <v>17</v>
      </c>
      <c r="D42" s="600"/>
      <c r="E42" s="601"/>
      <c r="F42" s="615">
        <f>A42</f>
        <v>55.000010000000003</v>
      </c>
      <c r="G42" s="601"/>
      <c r="H42" s="630"/>
      <c r="I42" s="631"/>
    </row>
    <row r="43" spans="1:9" s="610" customFormat="1" ht="15.75">
      <c r="C43" s="1370" t="s">
        <v>101</v>
      </c>
      <c r="D43" s="1370"/>
      <c r="E43" s="1370"/>
      <c r="F43" s="1370"/>
      <c r="G43" s="1370"/>
      <c r="H43" s="664"/>
      <c r="I43" s="593"/>
    </row>
    <row r="44" spans="1:9" s="610" customFormat="1" ht="15.75">
      <c r="C44" s="1370" t="s">
        <v>22</v>
      </c>
      <c r="D44" s="1370"/>
      <c r="E44" s="1370"/>
      <c r="F44" s="1370"/>
      <c r="G44" s="1370"/>
      <c r="H44" s="664"/>
      <c r="I44" s="593"/>
    </row>
    <row r="45" spans="1:9" s="610" customFormat="1" ht="15.75">
      <c r="B45" s="665"/>
      <c r="C45" s="665" t="s">
        <v>23</v>
      </c>
      <c r="D45" s="665"/>
      <c r="E45" s="665"/>
      <c r="F45" s="665"/>
      <c r="G45" s="665"/>
      <c r="H45" s="593"/>
      <c r="I45" s="593"/>
    </row>
    <row r="48" spans="1:9">
      <c r="C48" s="269" t="s">
        <v>157</v>
      </c>
    </row>
  </sheetData>
  <mergeCells count="12">
    <mergeCell ref="F6:G6"/>
    <mergeCell ref="F8:G8"/>
    <mergeCell ref="C15:D15"/>
    <mergeCell ref="C43:G43"/>
    <mergeCell ref="C44:G4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13" zoomScale="60" workbookViewId="0">
      <selection activeCell="N40" sqref="N40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6.1406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5.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66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50" t="s">
        <v>53</v>
      </c>
      <c r="D14" s="11"/>
      <c r="E14" s="32"/>
      <c r="F14" s="36"/>
      <c r="G14" s="32"/>
      <c r="H14" s="33"/>
      <c r="I14" s="34">
        <f t="shared" ref="I14:I47" si="0">G14*F14</f>
        <v>0</v>
      </c>
    </row>
    <row r="15" spans="1:9" s="18" customFormat="1" ht="15.75">
      <c r="A15" s="28"/>
      <c r="B15" s="29" t="s">
        <v>52</v>
      </c>
      <c r="C15" s="1252" t="s">
        <v>41</v>
      </c>
      <c r="D15" s="1253"/>
      <c r="E15" s="32"/>
      <c r="F15" s="7"/>
      <c r="G15" s="32"/>
      <c r="H15" s="33"/>
      <c r="I15" s="34">
        <f t="shared" si="0"/>
        <v>0</v>
      </c>
    </row>
    <row r="16" spans="1:9" s="18" customFormat="1">
      <c r="A16" s="28">
        <f t="shared" ref="A16:A21" si="1">E16*F16</f>
        <v>7515.4800000000005</v>
      </c>
      <c r="B16" s="7">
        <v>230</v>
      </c>
      <c r="C16" s="8" t="s">
        <v>26</v>
      </c>
      <c r="D16" s="7">
        <v>84</v>
      </c>
      <c r="E16" s="32">
        <f>B16*D16/1000</f>
        <v>19.32</v>
      </c>
      <c r="F16" s="28">
        <v>389</v>
      </c>
      <c r="G16" s="32">
        <f>E16</f>
        <v>19.32</v>
      </c>
      <c r="H16" s="33">
        <f t="shared" ref="H16:H23" si="2">D16*B16/1000</f>
        <v>19.32</v>
      </c>
      <c r="I16" s="34">
        <f t="shared" si="0"/>
        <v>7515.4800000000005</v>
      </c>
    </row>
    <row r="17" spans="1:9" s="18" customFormat="1">
      <c r="A17" s="28">
        <f t="shared" si="1"/>
        <v>69</v>
      </c>
      <c r="B17" s="7">
        <v>230</v>
      </c>
      <c r="C17" s="8" t="s">
        <v>27</v>
      </c>
      <c r="D17" s="7">
        <v>12</v>
      </c>
      <c r="E17" s="32">
        <f>D17*B17/1000</f>
        <v>2.76</v>
      </c>
      <c r="F17" s="28">
        <v>25</v>
      </c>
      <c r="G17" s="32">
        <f>E17</f>
        <v>2.76</v>
      </c>
      <c r="H17" s="33">
        <f t="shared" si="2"/>
        <v>2.76</v>
      </c>
      <c r="I17" s="34">
        <f t="shared" si="0"/>
        <v>69</v>
      </c>
    </row>
    <row r="18" spans="1:9" s="18" customFormat="1">
      <c r="A18" s="28">
        <f t="shared" si="1"/>
        <v>134.99849999999998</v>
      </c>
      <c r="B18" s="7">
        <v>230</v>
      </c>
      <c r="C18" s="40" t="s">
        <v>28</v>
      </c>
      <c r="D18" s="7">
        <v>5</v>
      </c>
      <c r="E18" s="32">
        <f>D18*B18/1000</f>
        <v>1.1499999999999999</v>
      </c>
      <c r="F18" s="28">
        <v>117.39</v>
      </c>
      <c r="G18" s="32">
        <f>E18</f>
        <v>1.1499999999999999</v>
      </c>
      <c r="H18" s="33">
        <f t="shared" si="2"/>
        <v>1.1499999999999999</v>
      </c>
      <c r="I18" s="34">
        <f t="shared" si="0"/>
        <v>134.99849999999998</v>
      </c>
    </row>
    <row r="19" spans="1:9" s="18" customFormat="1">
      <c r="A19" s="28">
        <f t="shared" si="1"/>
        <v>16.100000000000001</v>
      </c>
      <c r="B19" s="7">
        <v>230</v>
      </c>
      <c r="C19" s="40" t="s">
        <v>40</v>
      </c>
      <c r="D19" s="7">
        <v>2</v>
      </c>
      <c r="E19" s="32">
        <f>D19*B19/1000</f>
        <v>0.46</v>
      </c>
      <c r="F19" s="28">
        <v>35</v>
      </c>
      <c r="G19" s="32">
        <f>E19</f>
        <v>0.46</v>
      </c>
      <c r="H19" s="33">
        <f t="shared" si="2"/>
        <v>0.46</v>
      </c>
      <c r="I19" s="34">
        <f t="shared" si="0"/>
        <v>16.100000000000001</v>
      </c>
    </row>
    <row r="20" spans="1:9" s="18" customFormat="1">
      <c r="A20" s="28">
        <f t="shared" si="1"/>
        <v>3.68</v>
      </c>
      <c r="B20" s="7">
        <v>230</v>
      </c>
      <c r="C20" s="40" t="s">
        <v>31</v>
      </c>
      <c r="D20" s="7">
        <v>1</v>
      </c>
      <c r="E20" s="32">
        <f>B20*D20/1000</f>
        <v>0.23</v>
      </c>
      <c r="F20" s="28">
        <v>16</v>
      </c>
      <c r="G20" s="32">
        <f>E20+E29</f>
        <v>0.46</v>
      </c>
      <c r="H20" s="33">
        <f t="shared" si="2"/>
        <v>0.23</v>
      </c>
      <c r="I20" s="34">
        <f t="shared" si="0"/>
        <v>7.36</v>
      </c>
    </row>
    <row r="21" spans="1:9" s="18" customFormat="1">
      <c r="A21" s="28">
        <f t="shared" si="1"/>
        <v>211.60000000000002</v>
      </c>
      <c r="B21" s="7">
        <v>230</v>
      </c>
      <c r="C21" s="40" t="s">
        <v>30</v>
      </c>
      <c r="D21" s="7">
        <v>8</v>
      </c>
      <c r="E21" s="32">
        <f>D21*B21/1000</f>
        <v>1.84</v>
      </c>
      <c r="F21" s="28">
        <v>115</v>
      </c>
      <c r="G21" s="32">
        <f>E21</f>
        <v>1.84</v>
      </c>
      <c r="H21" s="33">
        <f t="shared" si="2"/>
        <v>1.84</v>
      </c>
      <c r="I21" s="34">
        <f t="shared" si="0"/>
        <v>211.60000000000002</v>
      </c>
    </row>
    <row r="22" spans="1:9" s="18" customFormat="1">
      <c r="A22" s="28">
        <f>SUM(A16:A21)</f>
        <v>7950.8585000000012</v>
      </c>
      <c r="B22" s="7"/>
      <c r="C22" s="45" t="s">
        <v>16</v>
      </c>
      <c r="D22" s="7"/>
      <c r="E22" s="32"/>
      <c r="F22" s="28"/>
      <c r="G22" s="35"/>
      <c r="H22" s="33">
        <f t="shared" si="2"/>
        <v>0</v>
      </c>
      <c r="I22" s="34">
        <f t="shared" si="0"/>
        <v>0</v>
      </c>
    </row>
    <row r="23" spans="1:9" s="18" customFormat="1" ht="15.75">
      <c r="A23" s="36">
        <f>A22/B21</f>
        <v>34.568950000000008</v>
      </c>
      <c r="B23" s="7"/>
      <c r="C23" s="45" t="s">
        <v>17</v>
      </c>
      <c r="D23" s="7"/>
      <c r="E23" s="32"/>
      <c r="F23" s="36">
        <f>A23</f>
        <v>34.568950000000008</v>
      </c>
      <c r="G23" s="35"/>
      <c r="H23" s="33">
        <f t="shared" si="2"/>
        <v>0</v>
      </c>
      <c r="I23" s="34">
        <f t="shared" si="0"/>
        <v>0</v>
      </c>
    </row>
    <row r="24" spans="1:9" s="18" customFormat="1" ht="15.75">
      <c r="A24" s="36"/>
      <c r="B24" s="7"/>
      <c r="C24" s="46"/>
      <c r="D24" s="11"/>
      <c r="E24" s="32"/>
      <c r="F24" s="36"/>
      <c r="G24" s="35"/>
      <c r="H24" s="33"/>
      <c r="I24" s="34"/>
    </row>
    <row r="25" spans="1:9" s="18" customFormat="1" ht="15.75">
      <c r="A25" s="28"/>
      <c r="B25" s="29">
        <v>150</v>
      </c>
      <c r="C25" s="1252" t="s">
        <v>44</v>
      </c>
      <c r="D25" s="1253"/>
      <c r="E25" s="32"/>
      <c r="F25" s="7"/>
      <c r="G25" s="32"/>
      <c r="H25" s="33"/>
      <c r="I25" s="34">
        <f t="shared" si="0"/>
        <v>0</v>
      </c>
    </row>
    <row r="26" spans="1:9" s="18" customFormat="1">
      <c r="A26" s="28">
        <f t="shared" ref="A26:A29" si="3">E26*F26</f>
        <v>968.76</v>
      </c>
      <c r="B26" s="7">
        <v>230</v>
      </c>
      <c r="C26" s="8" t="s">
        <v>34</v>
      </c>
      <c r="D26" s="7">
        <v>54</v>
      </c>
      <c r="E26" s="32">
        <f>B26*D26/1000</f>
        <v>12.42</v>
      </c>
      <c r="F26" s="28">
        <v>78</v>
      </c>
      <c r="G26" s="32">
        <f>E26</f>
        <v>12.42</v>
      </c>
      <c r="H26" s="33">
        <f t="shared" ref="H26:H31" si="4">D26*B26/1000</f>
        <v>12.42</v>
      </c>
      <c r="I26" s="34">
        <f t="shared" si="0"/>
        <v>968.76</v>
      </c>
    </row>
    <row r="27" spans="1:9" s="18" customFormat="1">
      <c r="A27" s="28">
        <f t="shared" ref="A27" si="5">E27*F27</f>
        <v>150.01497000000001</v>
      </c>
      <c r="B27" s="7">
        <v>230</v>
      </c>
      <c r="C27" s="8" t="s">
        <v>50</v>
      </c>
      <c r="D27" s="7">
        <v>1.421</v>
      </c>
      <c r="E27" s="32">
        <f>D27*B27/1000</f>
        <v>0.32683000000000001</v>
      </c>
      <c r="F27" s="28">
        <v>459</v>
      </c>
      <c r="G27" s="49">
        <f>E27</f>
        <v>0.32683000000000001</v>
      </c>
      <c r="H27" s="33">
        <f t="shared" ref="H27" si="6">D27*B27/1000</f>
        <v>0.32683000000000001</v>
      </c>
      <c r="I27" s="34">
        <f t="shared" ref="I27" si="7">G27*F27</f>
        <v>150.01497000000001</v>
      </c>
    </row>
    <row r="28" spans="1:9" s="18" customFormat="1">
      <c r="A28" s="28">
        <f t="shared" si="3"/>
        <v>766.05248999999992</v>
      </c>
      <c r="B28" s="7">
        <v>230</v>
      </c>
      <c r="C28" s="8" t="s">
        <v>50</v>
      </c>
      <c r="D28" s="7">
        <v>5.5789999999999997</v>
      </c>
      <c r="E28" s="32">
        <f>D28*B28/1000</f>
        <v>1.2831699999999999</v>
      </c>
      <c r="F28" s="28">
        <v>597</v>
      </c>
      <c r="G28" s="32">
        <f>E28</f>
        <v>1.2831699999999999</v>
      </c>
      <c r="H28" s="33">
        <f t="shared" si="4"/>
        <v>1.2831699999999999</v>
      </c>
      <c r="I28" s="34">
        <f t="shared" si="0"/>
        <v>766.05248999999992</v>
      </c>
    </row>
    <row r="29" spans="1:9" s="18" customFormat="1">
      <c r="A29" s="28">
        <f t="shared" si="3"/>
        <v>3.68</v>
      </c>
      <c r="B29" s="7">
        <v>230</v>
      </c>
      <c r="C29" s="40" t="s">
        <v>31</v>
      </c>
      <c r="D29" s="7">
        <v>1</v>
      </c>
      <c r="E29" s="32">
        <f>B29*D29/1000</f>
        <v>0.23</v>
      </c>
      <c r="F29" s="28">
        <v>16</v>
      </c>
      <c r="G29" s="32"/>
      <c r="H29" s="33">
        <f t="shared" si="4"/>
        <v>0.23</v>
      </c>
      <c r="I29" s="34">
        <f t="shared" si="0"/>
        <v>0</v>
      </c>
    </row>
    <row r="30" spans="1:9" s="18" customFormat="1">
      <c r="A30" s="28">
        <f>SUM(A26:A29)</f>
        <v>1888.50746</v>
      </c>
      <c r="B30" s="7"/>
      <c r="C30" s="45" t="s">
        <v>16</v>
      </c>
      <c r="D30" s="7"/>
      <c r="E30" s="32"/>
      <c r="F30" s="28"/>
      <c r="G30" s="35"/>
      <c r="H30" s="33">
        <f t="shared" si="4"/>
        <v>0</v>
      </c>
      <c r="I30" s="34">
        <f t="shared" si="0"/>
        <v>0</v>
      </c>
    </row>
    <row r="31" spans="1:9" s="18" customFormat="1" ht="15.75">
      <c r="A31" s="36">
        <f>A30/B29</f>
        <v>8.2109020000000008</v>
      </c>
      <c r="B31" s="7"/>
      <c r="C31" s="45" t="s">
        <v>17</v>
      </c>
      <c r="D31" s="7"/>
      <c r="E31" s="32"/>
      <c r="F31" s="36">
        <f>A31</f>
        <v>8.2109020000000008</v>
      </c>
      <c r="G31" s="35"/>
      <c r="H31" s="33">
        <f t="shared" si="4"/>
        <v>0</v>
      </c>
      <c r="I31" s="34">
        <f t="shared" si="0"/>
        <v>0</v>
      </c>
    </row>
    <row r="32" spans="1:9" s="18" customFormat="1" ht="15.75">
      <c r="A32" s="36"/>
      <c r="B32" s="7"/>
      <c r="C32" s="46"/>
      <c r="D32" s="11"/>
      <c r="E32" s="32"/>
      <c r="F32" s="36"/>
      <c r="G32" s="35"/>
      <c r="H32" s="33"/>
      <c r="I32" s="34">
        <f t="shared" si="0"/>
        <v>0</v>
      </c>
    </row>
    <row r="33" spans="1:15" s="18" customFormat="1" ht="15.75">
      <c r="A33" s="38"/>
      <c r="B33" s="29">
        <v>200</v>
      </c>
      <c r="C33" s="39" t="s">
        <v>47</v>
      </c>
      <c r="D33" s="8"/>
      <c r="E33" s="9"/>
      <c r="F33" s="31"/>
      <c r="G33" s="32"/>
      <c r="H33" s="33"/>
      <c r="I33" s="34">
        <f t="shared" si="0"/>
        <v>0</v>
      </c>
      <c r="O33" s="18" t="s">
        <v>18</v>
      </c>
    </row>
    <row r="34" spans="1:15" s="18" customFormat="1">
      <c r="A34" s="28">
        <f>E34*F34</f>
        <v>1904.3999999999999</v>
      </c>
      <c r="B34" s="7">
        <v>230</v>
      </c>
      <c r="C34" s="40" t="s">
        <v>46</v>
      </c>
      <c r="D34" s="7">
        <v>20</v>
      </c>
      <c r="E34" s="32">
        <f>D34*B34/1000</f>
        <v>4.5999999999999996</v>
      </c>
      <c r="F34" s="28">
        <v>414</v>
      </c>
      <c r="G34" s="35">
        <f>E34</f>
        <v>4.5999999999999996</v>
      </c>
      <c r="H34" s="33">
        <f>D34*B34/1000</f>
        <v>4.5999999999999996</v>
      </c>
      <c r="I34" s="34">
        <f>G34*F34</f>
        <v>1904.3999999999999</v>
      </c>
    </row>
    <row r="35" spans="1:15" s="18" customFormat="1">
      <c r="A35" s="28">
        <f>SUM(A34:A34)</f>
        <v>1904.3999999999999</v>
      </c>
      <c r="B35" s="8"/>
      <c r="C35" s="8" t="s">
        <v>16</v>
      </c>
      <c r="D35" s="7"/>
      <c r="E35" s="32"/>
      <c r="F35" s="28"/>
      <c r="G35" s="9"/>
      <c r="H35" s="33">
        <f>D35*B35/1000</f>
        <v>0</v>
      </c>
      <c r="I35" s="34">
        <f t="shared" si="0"/>
        <v>0</v>
      </c>
    </row>
    <row r="36" spans="1:15" s="18" customFormat="1" ht="15.75">
      <c r="A36" s="36">
        <f>A35/B34</f>
        <v>8.2799999999999994</v>
      </c>
      <c r="B36" s="30"/>
      <c r="C36" s="8" t="s">
        <v>17</v>
      </c>
      <c r="D36" s="7"/>
      <c r="E36" s="32"/>
      <c r="F36" s="36">
        <f>A36</f>
        <v>8.2799999999999994</v>
      </c>
      <c r="G36" s="9"/>
      <c r="H36" s="33">
        <f>D36*B36/1000</f>
        <v>0</v>
      </c>
      <c r="I36" s="34">
        <f t="shared" si="0"/>
        <v>0</v>
      </c>
    </row>
    <row r="37" spans="1:15" s="18" customFormat="1" ht="15.75">
      <c r="A37" s="36"/>
      <c r="B37" s="30"/>
      <c r="C37" s="8"/>
      <c r="D37" s="7"/>
      <c r="E37" s="32"/>
      <c r="F37" s="36"/>
      <c r="G37" s="9"/>
      <c r="H37" s="33"/>
      <c r="I37" s="34">
        <f t="shared" si="0"/>
        <v>0</v>
      </c>
    </row>
    <row r="38" spans="1:15" s="18" customFormat="1" ht="15.75">
      <c r="A38" s="38"/>
      <c r="B38" s="29">
        <v>25</v>
      </c>
      <c r="C38" s="39" t="s">
        <v>19</v>
      </c>
      <c r="D38" s="8"/>
      <c r="E38" s="9"/>
      <c r="F38" s="31"/>
      <c r="G38" s="9"/>
      <c r="H38" s="33"/>
      <c r="I38" s="34">
        <f>G38*F38</f>
        <v>0</v>
      </c>
    </row>
    <row r="39" spans="1:15" s="18" customFormat="1">
      <c r="A39" s="28">
        <f>E39*F39</f>
        <v>469.22932499999996</v>
      </c>
      <c r="B39" s="7">
        <v>230</v>
      </c>
      <c r="C39" s="40" t="s">
        <v>38</v>
      </c>
      <c r="D39" s="7">
        <v>24.0015</v>
      </c>
      <c r="E39" s="32">
        <f>D39*B39/1000</f>
        <v>5.5203449999999998</v>
      </c>
      <c r="F39" s="28">
        <v>85</v>
      </c>
      <c r="G39" s="35">
        <f>E39</f>
        <v>5.5203449999999998</v>
      </c>
      <c r="H39" s="33">
        <f>D39*B39/1000</f>
        <v>5.5203449999999998</v>
      </c>
      <c r="I39" s="34">
        <f>G39*F39</f>
        <v>469.22932499999996</v>
      </c>
    </row>
    <row r="40" spans="1:15" s="18" customFormat="1">
      <c r="A40" s="28">
        <f>SUM(A39)</f>
        <v>469.22932499999996</v>
      </c>
      <c r="B40" s="8"/>
      <c r="C40" s="8" t="s">
        <v>16</v>
      </c>
      <c r="D40" s="7"/>
      <c r="E40" s="32"/>
      <c r="F40" s="28"/>
      <c r="G40" s="9"/>
      <c r="H40" s="33">
        <f>D40*B40/1000</f>
        <v>0</v>
      </c>
      <c r="I40" s="34">
        <f>G40*F40</f>
        <v>0</v>
      </c>
    </row>
    <row r="41" spans="1:15" s="18" customFormat="1" ht="15.75">
      <c r="A41" s="36">
        <f>A40/B39</f>
        <v>2.0401274999999996</v>
      </c>
      <c r="B41" s="30"/>
      <c r="C41" s="8" t="s">
        <v>17</v>
      </c>
      <c r="D41" s="7"/>
      <c r="E41" s="32"/>
      <c r="F41" s="36">
        <f>A41</f>
        <v>2.0401274999999996</v>
      </c>
      <c r="G41" s="9"/>
      <c r="H41" s="33">
        <f>D41*B41/1000</f>
        <v>0</v>
      </c>
      <c r="I41" s="34">
        <f>G41*F41</f>
        <v>0</v>
      </c>
    </row>
    <row r="42" spans="1:15" s="18" customFormat="1" ht="15.75">
      <c r="A42" s="36"/>
      <c r="B42" s="30"/>
      <c r="C42" s="8"/>
      <c r="D42" s="7"/>
      <c r="E42" s="32"/>
      <c r="F42" s="36"/>
      <c r="G42" s="9"/>
      <c r="H42" s="33"/>
      <c r="I42" s="34"/>
    </row>
    <row r="43" spans="1:15" s="18" customFormat="1" ht="15.75">
      <c r="A43" s="38"/>
      <c r="B43" s="29">
        <v>25</v>
      </c>
      <c r="C43" s="39" t="s">
        <v>32</v>
      </c>
      <c r="D43" s="8"/>
      <c r="E43" s="9"/>
      <c r="F43" s="31"/>
      <c r="G43" s="9"/>
      <c r="H43" s="33"/>
      <c r="I43" s="34">
        <f t="shared" si="0"/>
        <v>0</v>
      </c>
    </row>
    <row r="44" spans="1:15" s="18" customFormat="1">
      <c r="A44" s="28">
        <f>E44*F44</f>
        <v>437</v>
      </c>
      <c r="B44" s="7">
        <v>230</v>
      </c>
      <c r="C44" s="40" t="s">
        <v>37</v>
      </c>
      <c r="D44" s="7">
        <v>25</v>
      </c>
      <c r="E44" s="32">
        <f>D44*B44/1000</f>
        <v>5.75</v>
      </c>
      <c r="F44" s="28">
        <v>76</v>
      </c>
      <c r="G44" s="35">
        <f>E44</f>
        <v>5.75</v>
      </c>
      <c r="H44" s="33">
        <f>D44*B44/1000</f>
        <v>5.75</v>
      </c>
      <c r="I44" s="34">
        <f t="shared" si="0"/>
        <v>437</v>
      </c>
    </row>
    <row r="45" spans="1:15" s="18" customFormat="1">
      <c r="A45" s="28">
        <f>SUM(A44)</f>
        <v>437</v>
      </c>
      <c r="B45" s="8"/>
      <c r="C45" s="8" t="s">
        <v>16</v>
      </c>
      <c r="D45" s="7"/>
      <c r="E45" s="32"/>
      <c r="F45" s="28"/>
      <c r="G45" s="9"/>
      <c r="H45" s="33">
        <f>D45*B45/1000</f>
        <v>0</v>
      </c>
      <c r="I45" s="34">
        <f t="shared" si="0"/>
        <v>0</v>
      </c>
    </row>
    <row r="46" spans="1:15" s="18" customFormat="1" ht="15.75">
      <c r="A46" s="36">
        <f>A45/B44</f>
        <v>1.9</v>
      </c>
      <c r="B46" s="30"/>
      <c r="C46" s="8" t="s">
        <v>17</v>
      </c>
      <c r="D46" s="7"/>
      <c r="E46" s="32"/>
      <c r="F46" s="36">
        <f>A46</f>
        <v>1.9</v>
      </c>
      <c r="G46" s="9"/>
      <c r="H46" s="33">
        <f>D46*B46/1000</f>
        <v>0</v>
      </c>
      <c r="I46" s="34">
        <f t="shared" si="0"/>
        <v>0</v>
      </c>
    </row>
    <row r="47" spans="1:15" s="18" customFormat="1" ht="15.75">
      <c r="A47" s="36"/>
      <c r="B47" s="30"/>
      <c r="C47" s="8"/>
      <c r="D47" s="7"/>
      <c r="E47" s="32"/>
      <c r="F47" s="36"/>
      <c r="G47" s="9"/>
      <c r="H47" s="33"/>
      <c r="I47" s="34">
        <f t="shared" si="0"/>
        <v>0</v>
      </c>
    </row>
    <row r="48" spans="1:15" s="18" customFormat="1" ht="15.75">
      <c r="A48" s="36">
        <f>A45+A40+A35+A30+A22</f>
        <v>12649.995285000001</v>
      </c>
      <c r="B48" s="8"/>
      <c r="C48" s="30" t="s">
        <v>21</v>
      </c>
      <c r="D48" s="8"/>
      <c r="E48" s="9"/>
      <c r="F48" s="36">
        <f>F49*B44</f>
        <v>12649.995285000001</v>
      </c>
      <c r="G48" s="9"/>
      <c r="H48" s="41"/>
      <c r="I48" s="34">
        <f>SUM(I14:I47)</f>
        <v>12649.995285000001</v>
      </c>
    </row>
    <row r="49" spans="1:9" s="18" customFormat="1" ht="15.75">
      <c r="A49" s="36">
        <f>A48/B44</f>
        <v>54.999979500000002</v>
      </c>
      <c r="B49" s="8"/>
      <c r="C49" s="30" t="s">
        <v>17</v>
      </c>
      <c r="D49" s="8"/>
      <c r="E49" s="9"/>
      <c r="F49" s="36">
        <f>A49</f>
        <v>54.999979500000002</v>
      </c>
      <c r="G49" s="9"/>
      <c r="H49" s="33"/>
      <c r="I49" s="34"/>
    </row>
    <row r="50" spans="1:9" s="18" customFormat="1" ht="15.75">
      <c r="C50" s="1254" t="s">
        <v>33</v>
      </c>
      <c r="D50" s="1254"/>
      <c r="E50" s="1254"/>
      <c r="F50" s="1254"/>
      <c r="G50" s="1254"/>
      <c r="H50" s="42"/>
      <c r="I50" s="43"/>
    </row>
    <row r="51" spans="1:9" s="18" customFormat="1" ht="15.75">
      <c r="C51" s="1254" t="s">
        <v>22</v>
      </c>
      <c r="D51" s="1254"/>
      <c r="E51" s="1254"/>
      <c r="F51" s="1254"/>
      <c r="G51" s="1254"/>
      <c r="H51" s="42"/>
      <c r="I51" s="43"/>
    </row>
    <row r="52" spans="1:9" s="18" customFormat="1" ht="15.75">
      <c r="B52" s="44"/>
      <c r="C52" s="44" t="s">
        <v>23</v>
      </c>
      <c r="D52" s="44"/>
      <c r="E52" s="44"/>
      <c r="F52" s="44"/>
      <c r="G52" s="44"/>
      <c r="H52" s="43"/>
      <c r="I52" s="43"/>
    </row>
  </sheetData>
  <mergeCells count="13">
    <mergeCell ref="C51:G51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0:G50"/>
  </mergeCells>
  <pageMargins left="0.7" right="0.7" top="0.75" bottom="0.75" header="0.3" footer="0.3"/>
  <pageSetup paperSize="9" scale="64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5" zoomScale="60" workbookViewId="0">
      <selection activeCell="D42" sqref="D42"/>
    </sheetView>
  </sheetViews>
  <sheetFormatPr defaultRowHeight="15"/>
  <cols>
    <col min="1" max="1" width="13.7109375" style="487" customWidth="1"/>
    <col min="2" max="2" width="9.140625" style="487" customWidth="1"/>
    <col min="3" max="3" width="55.7109375" style="487" customWidth="1"/>
    <col min="4" max="4" width="9.140625" style="487" customWidth="1"/>
    <col min="5" max="5" width="11.7109375" style="487" customWidth="1"/>
    <col min="6" max="6" width="15.42578125" style="487" customWidth="1"/>
    <col min="7" max="7" width="12.42578125" style="487" customWidth="1"/>
    <col min="8" max="8" width="11.42578125" style="487" customWidth="1"/>
    <col min="9" max="9" width="13" style="487" customWidth="1"/>
    <col min="10" max="16384" width="9.140625" style="487"/>
  </cols>
  <sheetData>
    <row r="1" spans="1:9">
      <c r="H1" s="488"/>
      <c r="I1" s="488"/>
    </row>
    <row r="2" spans="1:9" ht="18.75">
      <c r="A2" s="489"/>
      <c r="B2" s="1341" t="s">
        <v>0</v>
      </c>
      <c r="C2" s="1341"/>
      <c r="D2" s="1341"/>
      <c r="E2" s="1341"/>
      <c r="F2" s="1341"/>
      <c r="G2" s="1341"/>
      <c r="H2" s="488"/>
      <c r="I2" s="488"/>
    </row>
    <row r="3" spans="1:9" ht="15.75">
      <c r="A3" s="489"/>
      <c r="B3" s="1342"/>
      <c r="C3" s="1342"/>
      <c r="D3" s="1342"/>
      <c r="E3" s="1342"/>
      <c r="F3" s="1342"/>
      <c r="G3" s="1342"/>
      <c r="H3" s="488"/>
      <c r="I3" s="488"/>
    </row>
    <row r="4" spans="1:9" ht="15.75">
      <c r="A4" s="489"/>
      <c r="B4" s="1343"/>
      <c r="C4" s="1345" t="s">
        <v>1</v>
      </c>
      <c r="D4" s="1347" t="s">
        <v>2</v>
      </c>
      <c r="E4" s="1349" t="s">
        <v>3</v>
      </c>
      <c r="F4" s="490"/>
      <c r="G4" s="491"/>
      <c r="H4" s="488"/>
      <c r="I4" s="488"/>
    </row>
    <row r="5" spans="1:9" ht="27.75" customHeight="1">
      <c r="A5" s="492"/>
      <c r="B5" s="1344"/>
      <c r="C5" s="1346"/>
      <c r="D5" s="1348"/>
      <c r="E5" s="1350"/>
      <c r="F5" s="1351" t="s">
        <v>4</v>
      </c>
      <c r="G5" s="1352"/>
      <c r="H5" s="488"/>
      <c r="I5" s="488"/>
    </row>
    <row r="6" spans="1:9" ht="18">
      <c r="A6" s="493"/>
      <c r="B6" s="494"/>
      <c r="C6" s="495"/>
      <c r="D6" s="496"/>
      <c r="E6" s="497"/>
      <c r="F6" s="1336" t="s">
        <v>5</v>
      </c>
      <c r="G6" s="1337"/>
      <c r="H6" s="488"/>
      <c r="I6" s="488"/>
    </row>
    <row r="7" spans="1:9" ht="18">
      <c r="A7" s="493"/>
      <c r="B7" s="498"/>
      <c r="C7" s="495"/>
      <c r="D7" s="496"/>
      <c r="E7" s="497"/>
      <c r="F7" s="499"/>
      <c r="G7" s="590"/>
      <c r="H7" s="488"/>
      <c r="I7" s="488"/>
    </row>
    <row r="8" spans="1:9" ht="18">
      <c r="A8" s="493"/>
      <c r="B8" s="498"/>
      <c r="C8" s="501"/>
      <c r="D8" s="496"/>
      <c r="E8" s="497"/>
      <c r="F8" s="1338"/>
      <c r="G8" s="1339"/>
      <c r="H8" s="488"/>
      <c r="I8" s="488"/>
    </row>
    <row r="9" spans="1:9" ht="18">
      <c r="A9" s="493"/>
      <c r="B9" s="498"/>
      <c r="C9" s="502"/>
      <c r="D9" s="496"/>
      <c r="E9" s="497"/>
      <c r="F9" s="490"/>
      <c r="G9" s="503"/>
      <c r="H9" s="488"/>
      <c r="I9" s="488"/>
    </row>
    <row r="10" spans="1:9" ht="18">
      <c r="A10" s="504"/>
      <c r="B10" s="505"/>
      <c r="C10" s="501"/>
      <c r="D10" s="496"/>
      <c r="E10" s="497"/>
      <c r="F10" s="490"/>
      <c r="G10" s="503"/>
      <c r="H10" s="488"/>
      <c r="I10" s="488"/>
    </row>
    <row r="11" spans="1:9" ht="20.25">
      <c r="A11" s="489"/>
      <c r="B11" s="506"/>
      <c r="C11" s="507" t="s">
        <v>107</v>
      </c>
      <c r="D11" s="491"/>
      <c r="E11" s="490"/>
      <c r="F11" s="490"/>
      <c r="G11" s="491"/>
      <c r="H11" s="488"/>
      <c r="I11" s="488"/>
    </row>
    <row r="12" spans="1:9" ht="60">
      <c r="A12" s="508" t="s">
        <v>6</v>
      </c>
      <c r="B12" s="509" t="s">
        <v>7</v>
      </c>
      <c r="C12" s="509" t="s">
        <v>8</v>
      </c>
      <c r="D12" s="509" t="s">
        <v>9</v>
      </c>
      <c r="E12" s="510" t="s">
        <v>10</v>
      </c>
      <c r="F12" s="509" t="s">
        <v>11</v>
      </c>
      <c r="G12" s="510" t="s">
        <v>12</v>
      </c>
      <c r="H12" s="488"/>
      <c r="I12" s="488"/>
    </row>
    <row r="13" spans="1:9" s="517" customFormat="1" ht="20.25">
      <c r="A13" s="511"/>
      <c r="B13" s="512"/>
      <c r="C13" s="513">
        <v>45243</v>
      </c>
      <c r="D13" s="514"/>
      <c r="E13" s="515"/>
      <c r="F13" s="512"/>
      <c r="G13" s="515"/>
      <c r="H13" s="516"/>
      <c r="I13" s="516"/>
    </row>
    <row r="14" spans="1:9" s="526" customFormat="1" ht="20.25">
      <c r="A14" s="518"/>
      <c r="B14" s="519"/>
      <c r="C14" s="520"/>
      <c r="D14" s="521"/>
      <c r="E14" s="522"/>
      <c r="F14" s="518"/>
      <c r="G14" s="523"/>
      <c r="H14" s="524"/>
      <c r="I14" s="525"/>
    </row>
    <row r="15" spans="1:9" s="506" customFormat="1" ht="15.75">
      <c r="A15" s="527"/>
      <c r="B15" s="528">
        <v>200</v>
      </c>
      <c r="C15" s="529" t="s">
        <v>158</v>
      </c>
      <c r="D15" s="495"/>
      <c r="E15" s="496"/>
      <c r="F15" s="530"/>
      <c r="G15" s="531"/>
      <c r="H15" s="532"/>
      <c r="I15" s="533"/>
    </row>
    <row r="16" spans="1:9" s="506" customFormat="1">
      <c r="A16" s="527">
        <f>E16*F16</f>
        <v>17.669999999999998</v>
      </c>
      <c r="B16" s="494">
        <v>19</v>
      </c>
      <c r="C16" s="495" t="s">
        <v>159</v>
      </c>
      <c r="D16" s="494">
        <v>31</v>
      </c>
      <c r="E16" s="531">
        <f>D16*B16/1000</f>
        <v>0.58899999999999997</v>
      </c>
      <c r="F16" s="527">
        <v>30</v>
      </c>
      <c r="G16" s="534">
        <f>E16</f>
        <v>0.58899999999999997</v>
      </c>
      <c r="H16" s="532">
        <f>D16*B16/1000</f>
        <v>0.58899999999999997</v>
      </c>
      <c r="I16" s="533">
        <f>G16*F16</f>
        <v>17.669999999999998</v>
      </c>
    </row>
    <row r="17" spans="1:15" s="506" customFormat="1">
      <c r="A17" s="527">
        <f>E17*F17</f>
        <v>56.715000000000003</v>
      </c>
      <c r="B17" s="494">
        <v>19</v>
      </c>
      <c r="C17" s="495" t="s">
        <v>13</v>
      </c>
      <c r="D17" s="494">
        <v>5</v>
      </c>
      <c r="E17" s="531">
        <f>D17*B17/1000</f>
        <v>9.5000000000000001E-2</v>
      </c>
      <c r="F17" s="527">
        <v>597</v>
      </c>
      <c r="G17" s="534">
        <f t="shared" ref="G17:G20" si="0">E17</f>
        <v>9.5000000000000001E-2</v>
      </c>
      <c r="H17" s="532">
        <f t="shared" ref="H17:H22" si="1">D17*B17/1000</f>
        <v>9.5000000000000001E-2</v>
      </c>
      <c r="I17" s="533">
        <f t="shared" ref="I17:I44" si="2">G17*F17</f>
        <v>56.715000000000003</v>
      </c>
    </row>
    <row r="18" spans="1:15" s="506" customFormat="1">
      <c r="A18" s="527">
        <f>E18*F18</f>
        <v>187.91</v>
      </c>
      <c r="B18" s="494">
        <v>19</v>
      </c>
      <c r="C18" s="495" t="s">
        <v>35</v>
      </c>
      <c r="D18" s="494">
        <v>23</v>
      </c>
      <c r="E18" s="531">
        <f>D18*B18/1000</f>
        <v>0.437</v>
      </c>
      <c r="F18" s="527">
        <v>430</v>
      </c>
      <c r="G18" s="534">
        <f t="shared" si="0"/>
        <v>0.437</v>
      </c>
      <c r="H18" s="532">
        <f t="shared" si="1"/>
        <v>0.437</v>
      </c>
      <c r="I18" s="533">
        <f t="shared" si="2"/>
        <v>187.91</v>
      </c>
    </row>
    <row r="19" spans="1:15" s="506" customFormat="1">
      <c r="A19" s="527">
        <f>E19*F19</f>
        <v>7.0774999999999997</v>
      </c>
      <c r="B19" s="494">
        <v>19</v>
      </c>
      <c r="C19" s="495" t="s">
        <v>14</v>
      </c>
      <c r="D19" s="494">
        <v>5</v>
      </c>
      <c r="E19" s="531">
        <f>D19*B19/1000</f>
        <v>9.5000000000000001E-2</v>
      </c>
      <c r="F19" s="527">
        <v>74.5</v>
      </c>
      <c r="G19" s="534">
        <f>E19+E26</f>
        <v>0.38</v>
      </c>
      <c r="H19" s="532">
        <f t="shared" si="1"/>
        <v>9.5000000000000001E-2</v>
      </c>
      <c r="I19" s="533">
        <f t="shared" si="2"/>
        <v>28.31</v>
      </c>
    </row>
    <row r="20" spans="1:15" s="506" customFormat="1">
      <c r="A20" s="527">
        <f>E20*F20</f>
        <v>0.30399999999999999</v>
      </c>
      <c r="B20" s="494">
        <v>19</v>
      </c>
      <c r="C20" s="495" t="s">
        <v>15</v>
      </c>
      <c r="D20" s="494">
        <v>1</v>
      </c>
      <c r="E20" s="531">
        <f>D20*B20/1000</f>
        <v>1.9E-2</v>
      </c>
      <c r="F20" s="527">
        <v>16</v>
      </c>
      <c r="G20" s="534">
        <f t="shared" si="0"/>
        <v>1.9E-2</v>
      </c>
      <c r="H20" s="532">
        <f t="shared" si="1"/>
        <v>1.9E-2</v>
      </c>
      <c r="I20" s="533">
        <f t="shared" si="2"/>
        <v>0.30399999999999999</v>
      </c>
    </row>
    <row r="21" spans="1:15" s="506" customFormat="1">
      <c r="A21" s="527">
        <f>SUM(A16:A20)</f>
        <v>269.67649999999998</v>
      </c>
      <c r="B21" s="494"/>
      <c r="C21" s="495" t="s">
        <v>16</v>
      </c>
      <c r="D21" s="494"/>
      <c r="E21" s="531"/>
      <c r="F21" s="527"/>
      <c r="G21" s="534"/>
      <c r="H21" s="532">
        <f t="shared" si="1"/>
        <v>0</v>
      </c>
      <c r="I21" s="533">
        <f t="shared" si="2"/>
        <v>0</v>
      </c>
    </row>
    <row r="22" spans="1:15" s="506" customFormat="1" ht="15.75">
      <c r="A22" s="535">
        <f>A21/B20</f>
        <v>14.193499999999998</v>
      </c>
      <c r="B22" s="495"/>
      <c r="C22" s="495" t="s">
        <v>17</v>
      </c>
      <c r="D22" s="494"/>
      <c r="E22" s="531"/>
      <c r="F22" s="535">
        <f>A22</f>
        <v>14.193499999999998</v>
      </c>
      <c r="G22" s="534"/>
      <c r="H22" s="532">
        <f t="shared" si="1"/>
        <v>0</v>
      </c>
      <c r="I22" s="533">
        <f t="shared" si="2"/>
        <v>0</v>
      </c>
    </row>
    <row r="23" spans="1:15" s="506" customFormat="1" ht="15.75">
      <c r="A23" s="535"/>
      <c r="B23" s="495"/>
      <c r="C23" s="495"/>
      <c r="D23" s="494"/>
      <c r="E23" s="531"/>
      <c r="F23" s="535"/>
      <c r="G23" s="534"/>
      <c r="H23" s="532"/>
      <c r="I23" s="533">
        <f t="shared" si="2"/>
        <v>0</v>
      </c>
    </row>
    <row r="24" spans="1:15" s="506" customFormat="1" ht="15.75">
      <c r="A24" s="536"/>
      <c r="B24" s="528">
        <v>200</v>
      </c>
      <c r="C24" s="537" t="s">
        <v>99</v>
      </c>
      <c r="D24" s="495"/>
      <c r="E24" s="496"/>
      <c r="F24" s="530"/>
      <c r="G24" s="531"/>
      <c r="H24" s="532"/>
      <c r="I24" s="533">
        <f t="shared" si="2"/>
        <v>0</v>
      </c>
      <c r="O24" s="506" t="s">
        <v>18</v>
      </c>
    </row>
    <row r="25" spans="1:15" s="506" customFormat="1">
      <c r="A25" s="527">
        <f>E25*F25</f>
        <v>9.0250000000000004</v>
      </c>
      <c r="B25" s="494">
        <v>19</v>
      </c>
      <c r="C25" s="538" t="s">
        <v>25</v>
      </c>
      <c r="D25" s="494">
        <v>1</v>
      </c>
      <c r="E25" s="531">
        <f>D25*B25/1000</f>
        <v>1.9E-2</v>
      </c>
      <c r="F25" s="527">
        <v>475</v>
      </c>
      <c r="G25" s="534">
        <f>E25</f>
        <v>1.9E-2</v>
      </c>
      <c r="H25" s="532">
        <f>D25*B25/1000</f>
        <v>1.9E-2</v>
      </c>
      <c r="I25" s="533">
        <f t="shared" si="2"/>
        <v>9.0250000000000004</v>
      </c>
    </row>
    <row r="26" spans="1:15" s="506" customFormat="1">
      <c r="A26" s="527">
        <f>E26*F26</f>
        <v>21.232499999999998</v>
      </c>
      <c r="B26" s="494">
        <v>19</v>
      </c>
      <c r="C26" s="538" t="s">
        <v>14</v>
      </c>
      <c r="D26" s="494">
        <v>15</v>
      </c>
      <c r="E26" s="531">
        <f>D26*B26/1000</f>
        <v>0.28499999999999998</v>
      </c>
      <c r="F26" s="527">
        <v>74.5</v>
      </c>
      <c r="G26" s="534"/>
      <c r="H26" s="532">
        <f>D26*B26/1000</f>
        <v>0.28499999999999998</v>
      </c>
      <c r="I26" s="533">
        <f t="shared" si="2"/>
        <v>0</v>
      </c>
    </row>
    <row r="27" spans="1:15" s="506" customFormat="1">
      <c r="A27" s="527">
        <f>SUM(A25:A26)</f>
        <v>30.2575</v>
      </c>
      <c r="B27" s="495"/>
      <c r="C27" s="495" t="s">
        <v>16</v>
      </c>
      <c r="D27" s="494"/>
      <c r="E27" s="531"/>
      <c r="F27" s="527"/>
      <c r="G27" s="496"/>
      <c r="H27" s="532">
        <f>D27*B27/1000</f>
        <v>0</v>
      </c>
      <c r="I27" s="533">
        <f t="shared" si="2"/>
        <v>0</v>
      </c>
    </row>
    <row r="28" spans="1:15" s="506" customFormat="1" ht="15.75">
      <c r="A28" s="535">
        <f>A27/B26</f>
        <v>1.5925</v>
      </c>
      <c r="B28" s="529"/>
      <c r="C28" s="495" t="s">
        <v>17</v>
      </c>
      <c r="D28" s="494"/>
      <c r="E28" s="531"/>
      <c r="F28" s="535">
        <f>A28</f>
        <v>1.5925</v>
      </c>
      <c r="G28" s="496"/>
      <c r="H28" s="532">
        <f>D28*B28/1000</f>
        <v>0</v>
      </c>
      <c r="I28" s="533">
        <f t="shared" si="2"/>
        <v>0</v>
      </c>
    </row>
    <row r="29" spans="1:15" s="506" customFormat="1" ht="15.75">
      <c r="A29" s="535"/>
      <c r="B29" s="529"/>
      <c r="C29" s="495"/>
      <c r="D29" s="494"/>
      <c r="E29" s="531"/>
      <c r="F29" s="535"/>
      <c r="G29" s="496"/>
      <c r="H29" s="532"/>
      <c r="I29" s="533"/>
    </row>
    <row r="30" spans="1:15" s="506" customFormat="1" ht="15.75">
      <c r="A30" s="536"/>
      <c r="B30" s="528">
        <v>30</v>
      </c>
      <c r="C30" s="537" t="s">
        <v>137</v>
      </c>
      <c r="D30" s="495"/>
      <c r="E30" s="496"/>
      <c r="F30" s="530"/>
      <c r="G30" s="496"/>
      <c r="H30" s="532"/>
      <c r="I30" s="533">
        <f t="shared" ref="I30:I38" si="3">G30*F30</f>
        <v>0</v>
      </c>
    </row>
    <row r="31" spans="1:15" s="506" customFormat="1">
      <c r="A31" s="527">
        <f>E31*F31</f>
        <v>54.092999999999996</v>
      </c>
      <c r="B31" s="494">
        <v>19</v>
      </c>
      <c r="C31" s="538" t="s">
        <v>137</v>
      </c>
      <c r="D31" s="494">
        <v>30</v>
      </c>
      <c r="E31" s="531">
        <f>D31*B31/1000</f>
        <v>0.56999999999999995</v>
      </c>
      <c r="F31" s="527">
        <v>94.9</v>
      </c>
      <c r="G31" s="534">
        <f>E31</f>
        <v>0.56999999999999995</v>
      </c>
      <c r="H31" s="532">
        <f>D31*B31/1000</f>
        <v>0.56999999999999995</v>
      </c>
      <c r="I31" s="533">
        <f t="shared" si="3"/>
        <v>54.092999999999996</v>
      </c>
    </row>
    <row r="32" spans="1:15" s="506" customFormat="1">
      <c r="A32" s="527">
        <f>SUM(A31)</f>
        <v>54.092999999999996</v>
      </c>
      <c r="B32" s="495"/>
      <c r="C32" s="495" t="s">
        <v>16</v>
      </c>
      <c r="D32" s="494"/>
      <c r="E32" s="531"/>
      <c r="F32" s="527"/>
      <c r="G32" s="496"/>
      <c r="H32" s="532">
        <f>D32*B32/1000</f>
        <v>0</v>
      </c>
      <c r="I32" s="533">
        <f t="shared" si="3"/>
        <v>0</v>
      </c>
    </row>
    <row r="33" spans="1:9" s="506" customFormat="1" ht="15.75">
      <c r="A33" s="535">
        <f>A32/B31</f>
        <v>2.847</v>
      </c>
      <c r="B33" s="529"/>
      <c r="C33" s="495" t="s">
        <v>17</v>
      </c>
      <c r="D33" s="494"/>
      <c r="E33" s="531"/>
      <c r="F33" s="535">
        <f>A33</f>
        <v>2.847</v>
      </c>
      <c r="G33" s="496"/>
      <c r="H33" s="532">
        <f>D33*B33/1000</f>
        <v>0</v>
      </c>
      <c r="I33" s="533">
        <f t="shared" si="3"/>
        <v>0</v>
      </c>
    </row>
    <row r="34" spans="1:9" s="506" customFormat="1" ht="15.75">
      <c r="A34" s="535"/>
      <c r="B34" s="529"/>
      <c r="C34" s="495"/>
      <c r="D34" s="494"/>
      <c r="E34" s="531"/>
      <c r="F34" s="535"/>
      <c r="G34" s="496"/>
      <c r="H34" s="532"/>
      <c r="I34" s="533">
        <f t="shared" si="3"/>
        <v>0</v>
      </c>
    </row>
    <row r="35" spans="1:9" s="506" customFormat="1" ht="15.75">
      <c r="A35" s="536"/>
      <c r="B35" s="528">
        <v>27</v>
      </c>
      <c r="C35" s="537" t="s">
        <v>105</v>
      </c>
      <c r="D35" s="495"/>
      <c r="E35" s="496"/>
      <c r="F35" s="530"/>
      <c r="G35" s="496"/>
      <c r="H35" s="532"/>
      <c r="I35" s="533">
        <f t="shared" si="3"/>
        <v>0</v>
      </c>
    </row>
    <row r="36" spans="1:9" s="506" customFormat="1">
      <c r="A36" s="527">
        <f>E36*F36</f>
        <v>43.605000000000004</v>
      </c>
      <c r="B36" s="494">
        <v>19</v>
      </c>
      <c r="C36" s="538" t="s">
        <v>105</v>
      </c>
      <c r="D36" s="494">
        <v>27</v>
      </c>
      <c r="E36" s="531">
        <f>D36*B36/1000</f>
        <v>0.51300000000000001</v>
      </c>
      <c r="F36" s="527">
        <v>85</v>
      </c>
      <c r="G36" s="534">
        <f>E36</f>
        <v>0.51300000000000001</v>
      </c>
      <c r="H36" s="532">
        <f>D36*B36/1000</f>
        <v>0.51300000000000001</v>
      </c>
      <c r="I36" s="533">
        <f t="shared" si="3"/>
        <v>43.605000000000004</v>
      </c>
    </row>
    <row r="37" spans="1:9" s="506" customFormat="1">
      <c r="A37" s="527">
        <f>SUM(A36)</f>
        <v>43.605000000000004</v>
      </c>
      <c r="B37" s="495"/>
      <c r="C37" s="495" t="s">
        <v>16</v>
      </c>
      <c r="D37" s="494"/>
      <c r="E37" s="531"/>
      <c r="F37" s="527"/>
      <c r="G37" s="496"/>
      <c r="H37" s="532">
        <f>D37*B37/1000</f>
        <v>0</v>
      </c>
      <c r="I37" s="533">
        <f t="shared" si="3"/>
        <v>0</v>
      </c>
    </row>
    <row r="38" spans="1:9" s="506" customFormat="1" ht="15.75">
      <c r="A38" s="535">
        <f>A37/B36</f>
        <v>2.2950000000000004</v>
      </c>
      <c r="B38" s="529"/>
      <c r="C38" s="495" t="s">
        <v>17</v>
      </c>
      <c r="D38" s="494"/>
      <c r="E38" s="531"/>
      <c r="F38" s="535">
        <f>A38</f>
        <v>2.2950000000000004</v>
      </c>
      <c r="G38" s="496"/>
      <c r="H38" s="532">
        <f>D38*B38/1000</f>
        <v>0</v>
      </c>
      <c r="I38" s="533">
        <f t="shared" si="3"/>
        <v>0</v>
      </c>
    </row>
    <row r="39" spans="1:9" s="506" customFormat="1" ht="15.75">
      <c r="A39" s="535"/>
      <c r="B39" s="529"/>
      <c r="C39" s="495"/>
      <c r="D39" s="494"/>
      <c r="E39" s="531"/>
      <c r="F39" s="535"/>
      <c r="G39" s="496"/>
      <c r="H39" s="532"/>
      <c r="I39" s="533"/>
    </row>
    <row r="40" spans="1:9" s="506" customFormat="1" ht="15.75">
      <c r="A40" s="536"/>
      <c r="B40" s="528">
        <v>27</v>
      </c>
      <c r="C40" s="537" t="s">
        <v>32</v>
      </c>
      <c r="D40" s="495"/>
      <c r="E40" s="496"/>
      <c r="F40" s="530"/>
      <c r="G40" s="496"/>
      <c r="H40" s="532"/>
      <c r="I40" s="533">
        <f t="shared" ref="I40:I43" si="4">G40*F40</f>
        <v>0</v>
      </c>
    </row>
    <row r="41" spans="1:9" s="506" customFormat="1">
      <c r="A41" s="527">
        <f>E41*F41</f>
        <v>39.370660000000001</v>
      </c>
      <c r="B41" s="494">
        <v>19</v>
      </c>
      <c r="C41" s="538" t="s">
        <v>106</v>
      </c>
      <c r="D41" s="494">
        <v>27.265000000000001</v>
      </c>
      <c r="E41" s="531">
        <f>D41*B41/1000</f>
        <v>0.51803500000000002</v>
      </c>
      <c r="F41" s="527">
        <v>76</v>
      </c>
      <c r="G41" s="534">
        <f>E41</f>
        <v>0.51803500000000002</v>
      </c>
      <c r="H41" s="532">
        <f>D41*B41/1000</f>
        <v>0.51803500000000002</v>
      </c>
      <c r="I41" s="533">
        <f t="shared" si="4"/>
        <v>39.370660000000001</v>
      </c>
    </row>
    <row r="42" spans="1:9" s="506" customFormat="1">
      <c r="A42" s="527">
        <f>SUM(A41)</f>
        <v>39.370660000000001</v>
      </c>
      <c r="B42" s="495"/>
      <c r="C42" s="495" t="s">
        <v>16</v>
      </c>
      <c r="D42" s="494"/>
      <c r="E42" s="531"/>
      <c r="F42" s="527"/>
      <c r="G42" s="496"/>
      <c r="H42" s="532">
        <f>D42*B42/1000</f>
        <v>0</v>
      </c>
      <c r="I42" s="533">
        <f t="shared" si="4"/>
        <v>0</v>
      </c>
    </row>
    <row r="43" spans="1:9" s="506" customFormat="1" ht="15.75">
      <c r="A43" s="535">
        <f>A42/B41</f>
        <v>2.0721400000000001</v>
      </c>
      <c r="B43" s="529"/>
      <c r="C43" s="495" t="s">
        <v>17</v>
      </c>
      <c r="D43" s="494"/>
      <c r="E43" s="531"/>
      <c r="F43" s="535">
        <f>A43</f>
        <v>2.0721400000000001</v>
      </c>
      <c r="G43" s="496"/>
      <c r="H43" s="532">
        <f>D43*B43/1000</f>
        <v>0</v>
      </c>
      <c r="I43" s="533">
        <f t="shared" si="4"/>
        <v>0</v>
      </c>
    </row>
    <row r="44" spans="1:9" s="506" customFormat="1" ht="15.75">
      <c r="A44" s="535"/>
      <c r="B44" s="529"/>
      <c r="C44" s="495"/>
      <c r="D44" s="494"/>
      <c r="E44" s="531"/>
      <c r="F44" s="535"/>
      <c r="G44" s="496"/>
      <c r="H44" s="532"/>
      <c r="I44" s="533">
        <f t="shared" si="2"/>
        <v>0</v>
      </c>
    </row>
    <row r="45" spans="1:9" s="506" customFormat="1" ht="15.75">
      <c r="A45" s="535">
        <f>A37+A27+A21+A42+A32</f>
        <v>437.00265999999999</v>
      </c>
      <c r="B45" s="495"/>
      <c r="C45" s="529" t="s">
        <v>21</v>
      </c>
      <c r="D45" s="495"/>
      <c r="E45" s="496"/>
      <c r="F45" s="535">
        <f>F46*B41</f>
        <v>437.00265999999999</v>
      </c>
      <c r="G45" s="496"/>
      <c r="H45" s="539"/>
      <c r="I45" s="533">
        <f>SUM(I16:I44)</f>
        <v>437.00265999999999</v>
      </c>
    </row>
    <row r="46" spans="1:9" s="506" customFormat="1" ht="15.75">
      <c r="A46" s="535">
        <f>A45/B41</f>
        <v>23.000139999999998</v>
      </c>
      <c r="B46" s="495"/>
      <c r="C46" s="529" t="s">
        <v>17</v>
      </c>
      <c r="D46" s="495"/>
      <c r="E46" s="496"/>
      <c r="F46" s="535">
        <f>A46</f>
        <v>23.000139999999998</v>
      </c>
      <c r="G46" s="496"/>
      <c r="H46" s="532"/>
      <c r="I46" s="533"/>
    </row>
    <row r="47" spans="1:9" s="506" customFormat="1" ht="15.75">
      <c r="C47" s="1340" t="s">
        <v>101</v>
      </c>
      <c r="D47" s="1340"/>
      <c r="E47" s="1340"/>
      <c r="F47" s="1340"/>
      <c r="G47" s="1340"/>
      <c r="H47" s="540"/>
      <c r="I47" s="541"/>
    </row>
    <row r="48" spans="1:9" s="506" customFormat="1" ht="15.75">
      <c r="C48" s="1340" t="s">
        <v>22</v>
      </c>
      <c r="D48" s="1340"/>
      <c r="E48" s="1340"/>
      <c r="F48" s="1340"/>
      <c r="G48" s="1340"/>
      <c r="H48" s="540"/>
      <c r="I48" s="541"/>
    </row>
    <row r="49" spans="2:9" s="506" customFormat="1" ht="15.75">
      <c r="B49" s="542"/>
      <c r="C49" s="542" t="s">
        <v>23</v>
      </c>
      <c r="D49" s="542"/>
      <c r="E49" s="542"/>
      <c r="F49" s="542"/>
      <c r="G49" s="542"/>
      <c r="H49" s="541"/>
      <c r="I49" s="541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O46"/>
  <sheetViews>
    <sheetView view="pageBreakPreview" topLeftCell="A7" zoomScale="84" zoomScaleSheetLayoutView="84" workbookViewId="0">
      <selection activeCell="D38" sqref="D38"/>
    </sheetView>
  </sheetViews>
  <sheetFormatPr defaultRowHeight="15"/>
  <cols>
    <col min="1" max="1" width="12.7109375" style="705" customWidth="1"/>
    <col min="2" max="2" width="10.7109375" style="705" customWidth="1"/>
    <col min="3" max="3" width="57.85546875" style="705" customWidth="1"/>
    <col min="4" max="4" width="10.7109375" style="705" customWidth="1"/>
    <col min="5" max="7" width="12.7109375" style="705" customWidth="1"/>
    <col min="8" max="8" width="10.7109375" style="705" customWidth="1"/>
    <col min="9" max="9" width="12.7109375" style="705" customWidth="1"/>
    <col min="10" max="16384" width="9.140625" style="705"/>
  </cols>
  <sheetData>
    <row r="1" spans="1:9" s="666" customFormat="1" ht="15.95" customHeight="1">
      <c r="H1" s="667"/>
      <c r="I1" s="667"/>
    </row>
    <row r="2" spans="1:9" s="666" customFormat="1" ht="15.95" customHeight="1">
      <c r="A2" s="668"/>
      <c r="B2" s="1376" t="s">
        <v>0</v>
      </c>
      <c r="C2" s="1376"/>
      <c r="D2" s="1376"/>
      <c r="E2" s="1376"/>
      <c r="F2" s="1376"/>
      <c r="G2" s="1376"/>
      <c r="H2" s="667"/>
      <c r="I2" s="667"/>
    </row>
    <row r="3" spans="1:9" s="666" customFormat="1" ht="15.95" customHeight="1">
      <c r="A3" s="668"/>
      <c r="B3" s="1376"/>
      <c r="C3" s="1376"/>
      <c r="D3" s="1376"/>
      <c r="E3" s="1376"/>
      <c r="F3" s="1376"/>
      <c r="G3" s="1376"/>
      <c r="H3" s="667"/>
      <c r="I3" s="667"/>
    </row>
    <row r="4" spans="1:9" s="666" customFormat="1" ht="30" customHeight="1">
      <c r="A4" s="668"/>
      <c r="B4" s="1377"/>
      <c r="C4" s="1379" t="s">
        <v>1</v>
      </c>
      <c r="D4" s="1381" t="s">
        <v>2</v>
      </c>
      <c r="E4" s="1383" t="s">
        <v>3</v>
      </c>
      <c r="F4" s="669"/>
      <c r="G4" s="670"/>
      <c r="H4" s="667"/>
      <c r="I4" s="667"/>
    </row>
    <row r="5" spans="1:9" s="666" customFormat="1" ht="30" customHeight="1">
      <c r="A5" s="671"/>
      <c r="B5" s="1378"/>
      <c r="C5" s="1380"/>
      <c r="D5" s="1382"/>
      <c r="E5" s="1384"/>
      <c r="F5" s="1385" t="s">
        <v>4</v>
      </c>
      <c r="G5" s="1386"/>
      <c r="H5" s="667"/>
      <c r="I5" s="667"/>
    </row>
    <row r="6" spans="1:9" s="666" customFormat="1" ht="15.95" customHeight="1">
      <c r="A6" s="672"/>
      <c r="B6" s="673"/>
      <c r="C6" s="674"/>
      <c r="D6" s="675"/>
      <c r="E6" s="676"/>
      <c r="F6" s="1371" t="s">
        <v>5</v>
      </c>
      <c r="G6" s="1372"/>
      <c r="H6" s="667"/>
      <c r="I6" s="667"/>
    </row>
    <row r="7" spans="1:9" s="666" customFormat="1" ht="15.95" customHeight="1">
      <c r="A7" s="672"/>
      <c r="B7" s="677"/>
      <c r="C7" s="674"/>
      <c r="D7" s="675"/>
      <c r="E7" s="676"/>
      <c r="F7" s="678"/>
      <c r="G7" s="679"/>
      <c r="H7" s="667"/>
      <c r="I7" s="667"/>
    </row>
    <row r="8" spans="1:9" s="666" customFormat="1" ht="15.95" customHeight="1">
      <c r="A8" s="672"/>
      <c r="B8" s="677"/>
      <c r="C8" s="674"/>
      <c r="D8" s="675"/>
      <c r="E8" s="676"/>
      <c r="F8" s="1373"/>
      <c r="G8" s="1374"/>
      <c r="H8" s="667"/>
      <c r="I8" s="667"/>
    </row>
    <row r="9" spans="1:9" s="666" customFormat="1" ht="15.95" customHeight="1">
      <c r="A9" s="672"/>
      <c r="B9" s="677"/>
      <c r="C9" s="680"/>
      <c r="D9" s="675"/>
      <c r="E9" s="676"/>
      <c r="F9" s="669"/>
      <c r="G9" s="681"/>
      <c r="H9" s="667"/>
      <c r="I9" s="667"/>
    </row>
    <row r="10" spans="1:9" s="666" customFormat="1" ht="15.95" customHeight="1">
      <c r="A10" s="682"/>
      <c r="B10" s="683"/>
      <c r="C10" s="674"/>
      <c r="D10" s="675"/>
      <c r="E10" s="676"/>
      <c r="F10" s="669"/>
      <c r="G10" s="681"/>
      <c r="H10" s="667"/>
      <c r="I10" s="667"/>
    </row>
    <row r="11" spans="1:9" s="666" customFormat="1" ht="20.100000000000001" customHeight="1">
      <c r="A11" s="668"/>
      <c r="B11" s="684"/>
      <c r="C11" s="685" t="s">
        <v>161</v>
      </c>
      <c r="D11" s="670"/>
      <c r="E11" s="669"/>
      <c r="F11" s="669"/>
      <c r="G11" s="670"/>
      <c r="H11" s="667"/>
      <c r="I11" s="667"/>
    </row>
    <row r="12" spans="1:9" s="666" customFormat="1" ht="60" customHeight="1">
      <c r="A12" s="686" t="s">
        <v>6</v>
      </c>
      <c r="B12" s="687" t="s">
        <v>7</v>
      </c>
      <c r="C12" s="687" t="s">
        <v>8</v>
      </c>
      <c r="D12" s="687" t="s">
        <v>9</v>
      </c>
      <c r="E12" s="688" t="s">
        <v>10</v>
      </c>
      <c r="F12" s="687" t="s">
        <v>11</v>
      </c>
      <c r="G12" s="688" t="s">
        <v>12</v>
      </c>
      <c r="H12" s="667"/>
      <c r="I12" s="667"/>
    </row>
    <row r="13" spans="1:9" s="666" customFormat="1" ht="20.100000000000001" customHeight="1">
      <c r="A13" s="689"/>
      <c r="B13" s="690"/>
      <c r="C13" s="691">
        <v>45243</v>
      </c>
      <c r="D13" s="687"/>
      <c r="E13" s="688"/>
      <c r="F13" s="690"/>
      <c r="G13" s="688"/>
      <c r="H13" s="667"/>
      <c r="I13" s="667"/>
    </row>
    <row r="14" spans="1:9" s="684" customFormat="1" ht="15.95" customHeight="1">
      <c r="A14" s="689"/>
      <c r="B14" s="674"/>
      <c r="C14" s="692"/>
      <c r="D14" s="677"/>
      <c r="E14" s="693"/>
      <c r="F14" s="689"/>
      <c r="G14" s="693"/>
      <c r="H14" s="694"/>
      <c r="I14" s="695"/>
    </row>
    <row r="15" spans="1:9" s="550" customFormat="1" ht="15" customHeight="1">
      <c r="A15" s="543"/>
      <c r="B15" s="583" t="s">
        <v>55</v>
      </c>
      <c r="C15" s="584" t="s">
        <v>160</v>
      </c>
      <c r="D15" s="545"/>
      <c r="E15" s="585"/>
      <c r="F15" s="586"/>
      <c r="G15" s="546"/>
      <c r="H15" s="548"/>
      <c r="I15" s="549"/>
    </row>
    <row r="16" spans="1:9" s="222" customFormat="1">
      <c r="A16" s="215">
        <f>E16*F16</f>
        <v>60.683999999999997</v>
      </c>
      <c r="B16" s="216">
        <v>6</v>
      </c>
      <c r="C16" s="217" t="s">
        <v>109</v>
      </c>
      <c r="D16" s="216">
        <v>26</v>
      </c>
      <c r="E16" s="218">
        <f>D16*B16/1000</f>
        <v>0.156</v>
      </c>
      <c r="F16" s="215">
        <v>389</v>
      </c>
      <c r="G16" s="219">
        <f t="shared" ref="G16:G20" si="0">E16</f>
        <v>0.156</v>
      </c>
      <c r="H16" s="220">
        <f t="shared" ref="H16:H23" si="1">D16*B16/1000</f>
        <v>0.156</v>
      </c>
      <c r="I16" s="221">
        <f t="shared" ref="I16:I23" si="2">G16*F16</f>
        <v>60.683999999999997</v>
      </c>
    </row>
    <row r="17" spans="1:15" s="550" customFormat="1" ht="15" customHeight="1">
      <c r="A17" s="543">
        <f t="shared" ref="A17:A21" si="3">E17*F17</f>
        <v>11.040000000000001</v>
      </c>
      <c r="B17" s="216">
        <v>6</v>
      </c>
      <c r="C17" s="545" t="s">
        <v>77</v>
      </c>
      <c r="D17" s="544">
        <v>92</v>
      </c>
      <c r="E17" s="546">
        <f t="shared" ref="E17:E21" si="4">D17*B17/1000</f>
        <v>0.55200000000000005</v>
      </c>
      <c r="F17" s="543">
        <v>20</v>
      </c>
      <c r="G17" s="547">
        <f t="shared" si="0"/>
        <v>0.55200000000000005</v>
      </c>
      <c r="H17" s="548">
        <f t="shared" si="1"/>
        <v>0.55200000000000005</v>
      </c>
      <c r="I17" s="549">
        <f t="shared" si="2"/>
        <v>11.040000000000001</v>
      </c>
    </row>
    <row r="18" spans="1:15" s="550" customFormat="1" ht="15" customHeight="1">
      <c r="A18" s="543">
        <f t="shared" si="3"/>
        <v>1.5</v>
      </c>
      <c r="B18" s="216">
        <v>6</v>
      </c>
      <c r="C18" s="545" t="s">
        <v>27</v>
      </c>
      <c r="D18" s="544">
        <v>10</v>
      </c>
      <c r="E18" s="546">
        <f t="shared" si="4"/>
        <v>0.06</v>
      </c>
      <c r="F18" s="543">
        <v>25</v>
      </c>
      <c r="G18" s="547">
        <f t="shared" si="0"/>
        <v>0.06</v>
      </c>
      <c r="H18" s="548">
        <f t="shared" si="1"/>
        <v>0.06</v>
      </c>
      <c r="I18" s="549">
        <f t="shared" si="2"/>
        <v>1.5</v>
      </c>
    </row>
    <row r="19" spans="1:15" s="550" customFormat="1" ht="15" customHeight="1">
      <c r="A19" s="543">
        <f t="shared" si="3"/>
        <v>1.4086799999999999</v>
      </c>
      <c r="B19" s="216">
        <v>6</v>
      </c>
      <c r="C19" s="545" t="s">
        <v>28</v>
      </c>
      <c r="D19" s="544">
        <v>2</v>
      </c>
      <c r="E19" s="546">
        <f t="shared" si="4"/>
        <v>1.2E-2</v>
      </c>
      <c r="F19" s="543">
        <v>117.39</v>
      </c>
      <c r="G19" s="547">
        <f t="shared" si="0"/>
        <v>1.2E-2</v>
      </c>
      <c r="H19" s="548">
        <f t="shared" si="1"/>
        <v>1.2E-2</v>
      </c>
      <c r="I19" s="549">
        <f t="shared" si="2"/>
        <v>1.4086799999999999</v>
      </c>
    </row>
    <row r="20" spans="1:15" s="550" customFormat="1" ht="15" customHeight="1">
      <c r="A20" s="543">
        <f t="shared" si="3"/>
        <v>1.74</v>
      </c>
      <c r="B20" s="216">
        <v>6</v>
      </c>
      <c r="C20" s="545" t="s">
        <v>29</v>
      </c>
      <c r="D20" s="544">
        <v>10</v>
      </c>
      <c r="E20" s="546">
        <f t="shared" si="4"/>
        <v>0.06</v>
      </c>
      <c r="F20" s="543">
        <v>29</v>
      </c>
      <c r="G20" s="547">
        <f t="shared" si="0"/>
        <v>0.06</v>
      </c>
      <c r="H20" s="548">
        <f t="shared" si="1"/>
        <v>0.06</v>
      </c>
      <c r="I20" s="549">
        <f t="shared" si="2"/>
        <v>1.74</v>
      </c>
    </row>
    <row r="21" spans="1:15" s="550" customFormat="1" ht="15" customHeight="1">
      <c r="A21" s="543">
        <f t="shared" si="3"/>
        <v>9.6000000000000002E-2</v>
      </c>
      <c r="B21" s="216">
        <v>6</v>
      </c>
      <c r="C21" s="545" t="s">
        <v>15</v>
      </c>
      <c r="D21" s="544">
        <v>1</v>
      </c>
      <c r="E21" s="546">
        <f t="shared" si="4"/>
        <v>6.0000000000000001E-3</v>
      </c>
      <c r="F21" s="543">
        <v>16</v>
      </c>
      <c r="G21" s="547">
        <f>E21</f>
        <v>6.0000000000000001E-3</v>
      </c>
      <c r="H21" s="548">
        <f t="shared" si="1"/>
        <v>6.0000000000000001E-3</v>
      </c>
      <c r="I21" s="549">
        <f t="shared" si="2"/>
        <v>9.6000000000000002E-2</v>
      </c>
    </row>
    <row r="22" spans="1:15" s="550" customFormat="1" ht="15" customHeight="1">
      <c r="A22" s="543">
        <f>SUM(A16:A21)</f>
        <v>76.468680000000006</v>
      </c>
      <c r="B22" s="544"/>
      <c r="C22" s="545" t="s">
        <v>16</v>
      </c>
      <c r="D22" s="544"/>
      <c r="E22" s="546"/>
      <c r="F22" s="543"/>
      <c r="G22" s="547"/>
      <c r="H22" s="548">
        <f t="shared" si="1"/>
        <v>0</v>
      </c>
      <c r="I22" s="549">
        <f t="shared" si="2"/>
        <v>0</v>
      </c>
    </row>
    <row r="23" spans="1:15" s="550" customFormat="1" ht="15" customHeight="1">
      <c r="A23" s="587">
        <f>A22/B21</f>
        <v>12.74478</v>
      </c>
      <c r="B23" s="545"/>
      <c r="C23" s="545" t="s">
        <v>17</v>
      </c>
      <c r="D23" s="544"/>
      <c r="E23" s="546"/>
      <c r="F23" s="587">
        <f>A23</f>
        <v>12.74478</v>
      </c>
      <c r="G23" s="547"/>
      <c r="H23" s="548">
        <f t="shared" si="1"/>
        <v>0</v>
      </c>
      <c r="I23" s="549">
        <f t="shared" si="2"/>
        <v>0</v>
      </c>
    </row>
    <row r="24" spans="1:15" s="550" customFormat="1" ht="15" customHeight="1">
      <c r="A24" s="587"/>
      <c r="B24" s="545"/>
      <c r="C24" s="588"/>
      <c r="D24" s="589"/>
      <c r="E24" s="546"/>
      <c r="F24" s="587"/>
      <c r="G24" s="547"/>
      <c r="H24" s="548"/>
      <c r="I24" s="549"/>
    </row>
    <row r="25" spans="1:15" s="277" customFormat="1" ht="15.95" customHeight="1">
      <c r="A25" s="295"/>
      <c r="B25" s="296">
        <v>200</v>
      </c>
      <c r="C25" s="297" t="s">
        <v>24</v>
      </c>
      <c r="D25" s="271"/>
      <c r="E25" s="298"/>
      <c r="F25" s="299"/>
      <c r="G25" s="274"/>
      <c r="H25" s="275"/>
      <c r="I25" s="276"/>
      <c r="O25" s="277" t="s">
        <v>18</v>
      </c>
    </row>
    <row r="26" spans="1:15" s="277" customFormat="1" ht="15.95" customHeight="1">
      <c r="A26" s="290">
        <f>E26*F26</f>
        <v>2.85</v>
      </c>
      <c r="B26" s="292">
        <v>6</v>
      </c>
      <c r="C26" s="291" t="s">
        <v>112</v>
      </c>
      <c r="D26" s="292">
        <v>1</v>
      </c>
      <c r="E26" s="274">
        <f>D26*B26/1000</f>
        <v>6.0000000000000001E-3</v>
      </c>
      <c r="F26" s="290">
        <v>475</v>
      </c>
      <c r="G26" s="293">
        <f>E26+E39</f>
        <v>6.0000000000000001E-3</v>
      </c>
      <c r="H26" s="275">
        <f>D26*B26/1000</f>
        <v>6.0000000000000001E-3</v>
      </c>
      <c r="I26" s="276">
        <f>G26*F26</f>
        <v>2.85</v>
      </c>
    </row>
    <row r="27" spans="1:15" s="277" customFormat="1" ht="15.95" customHeight="1">
      <c r="A27" s="290">
        <f>E27*F27</f>
        <v>4.47</v>
      </c>
      <c r="B27" s="292">
        <v>6</v>
      </c>
      <c r="C27" s="291" t="s">
        <v>14</v>
      </c>
      <c r="D27" s="292">
        <v>10</v>
      </c>
      <c r="E27" s="274">
        <f>D27*B27/1000</f>
        <v>0.06</v>
      </c>
      <c r="F27" s="290">
        <v>74.5</v>
      </c>
      <c r="G27" s="293">
        <f>E27</f>
        <v>0.06</v>
      </c>
      <c r="H27" s="275">
        <f>D27*B27/1000</f>
        <v>0.06</v>
      </c>
      <c r="I27" s="276">
        <f>G27*F27</f>
        <v>4.47</v>
      </c>
    </row>
    <row r="28" spans="1:15" s="277" customFormat="1" ht="15.95" customHeight="1">
      <c r="A28" s="290">
        <f>SUM(A26:A27)</f>
        <v>7.32</v>
      </c>
      <c r="B28" s="271"/>
      <c r="C28" s="271" t="s">
        <v>16</v>
      </c>
      <c r="D28" s="292"/>
      <c r="E28" s="274"/>
      <c r="F28" s="290"/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>
        <f>A28/B26</f>
        <v>1.22</v>
      </c>
      <c r="B29" s="300"/>
      <c r="C29" s="271" t="s">
        <v>17</v>
      </c>
      <c r="D29" s="292"/>
      <c r="E29" s="274"/>
      <c r="F29" s="270">
        <f>A29</f>
        <v>1.22</v>
      </c>
      <c r="G29" s="298"/>
      <c r="H29" s="275">
        <f>D29*B29/1000</f>
        <v>0</v>
      </c>
      <c r="I29" s="276">
        <f>G29*F29</f>
        <v>0</v>
      </c>
    </row>
    <row r="30" spans="1:15" s="277" customFormat="1" ht="15.95" customHeight="1">
      <c r="A30" s="270"/>
      <c r="B30" s="271"/>
      <c r="C30" s="574"/>
      <c r="D30" s="273"/>
      <c r="E30" s="274"/>
      <c r="F30" s="270"/>
      <c r="G30" s="274"/>
      <c r="H30" s="275"/>
      <c r="I30" s="276"/>
    </row>
    <row r="31" spans="1:15" s="684" customFormat="1" ht="15.95" customHeight="1">
      <c r="A31" s="696"/>
      <c r="B31" s="697">
        <v>25</v>
      </c>
      <c r="C31" s="698" t="s">
        <v>19</v>
      </c>
      <c r="D31" s="674"/>
      <c r="E31" s="675"/>
      <c r="F31" s="699"/>
      <c r="G31" s="675"/>
      <c r="H31" s="694"/>
      <c r="I31" s="695"/>
    </row>
    <row r="32" spans="1:15" s="684" customFormat="1" ht="15.95" customHeight="1">
      <c r="A32" s="700">
        <f>E32*F32</f>
        <v>12.75</v>
      </c>
      <c r="B32" s="673">
        <v>6</v>
      </c>
      <c r="C32" s="701" t="s">
        <v>20</v>
      </c>
      <c r="D32" s="673">
        <v>25</v>
      </c>
      <c r="E32" s="693">
        <f>D32*B32/1000</f>
        <v>0.15</v>
      </c>
      <c r="F32" s="700">
        <v>85</v>
      </c>
      <c r="G32" s="702">
        <f>E32</f>
        <v>0.15</v>
      </c>
      <c r="H32" s="694">
        <f>D32*B32/1000</f>
        <v>0.15</v>
      </c>
      <c r="I32" s="695">
        <f>G32*F32</f>
        <v>12.75</v>
      </c>
    </row>
    <row r="33" spans="1:9" s="684" customFormat="1" ht="15.95" customHeight="1">
      <c r="A33" s="700">
        <f>SUM(A32)</f>
        <v>12.75</v>
      </c>
      <c r="B33" s="674"/>
      <c r="C33" s="674" t="s">
        <v>16</v>
      </c>
      <c r="D33" s="673"/>
      <c r="E33" s="693"/>
      <c r="F33" s="700"/>
      <c r="G33" s="675"/>
      <c r="H33" s="694">
        <f>D33*B33/1000</f>
        <v>0</v>
      </c>
      <c r="I33" s="695">
        <f>G33*F33</f>
        <v>0</v>
      </c>
    </row>
    <row r="34" spans="1:9" s="684" customFormat="1" ht="15.95" customHeight="1">
      <c r="A34" s="689">
        <f>A33/B32</f>
        <v>2.125</v>
      </c>
      <c r="B34" s="680"/>
      <c r="C34" s="674" t="s">
        <v>17</v>
      </c>
      <c r="D34" s="673"/>
      <c r="E34" s="693"/>
      <c r="F34" s="689">
        <f>A34</f>
        <v>2.125</v>
      </c>
      <c r="G34" s="675"/>
      <c r="H34" s="694">
        <f>D34*B34/1000</f>
        <v>0</v>
      </c>
      <c r="I34" s="695">
        <f>G34*F34</f>
        <v>0</v>
      </c>
    </row>
    <row r="35" spans="1:9" s="684" customFormat="1" ht="15.95" customHeight="1">
      <c r="A35" s="689"/>
      <c r="B35" s="680"/>
      <c r="C35" s="674"/>
      <c r="D35" s="673"/>
      <c r="E35" s="693"/>
      <c r="F35" s="689"/>
      <c r="G35" s="675"/>
      <c r="H35" s="694"/>
      <c r="I35" s="695"/>
    </row>
    <row r="36" spans="1:9" s="684" customFormat="1" ht="15.95" customHeight="1">
      <c r="A36" s="696"/>
      <c r="B36" s="697">
        <v>25</v>
      </c>
      <c r="C36" s="698" t="s">
        <v>32</v>
      </c>
      <c r="D36" s="674"/>
      <c r="E36" s="675"/>
      <c r="F36" s="699"/>
      <c r="G36" s="675"/>
      <c r="H36" s="694"/>
      <c r="I36" s="695"/>
    </row>
    <row r="37" spans="1:9" s="684" customFormat="1" ht="15.95" customHeight="1">
      <c r="A37" s="700">
        <f>E37*F37</f>
        <v>11.456999999999999</v>
      </c>
      <c r="B37" s="673">
        <v>6</v>
      </c>
      <c r="C37" s="701" t="s">
        <v>100</v>
      </c>
      <c r="D37" s="673">
        <v>25.125</v>
      </c>
      <c r="E37" s="693">
        <f>D37*B37/1000</f>
        <v>0.15075</v>
      </c>
      <c r="F37" s="700">
        <v>76</v>
      </c>
      <c r="G37" s="702">
        <f>E37</f>
        <v>0.15075</v>
      </c>
      <c r="H37" s="694">
        <f>D37*B37/1000</f>
        <v>0.15075</v>
      </c>
      <c r="I37" s="695">
        <f>G37*F37</f>
        <v>11.456999999999999</v>
      </c>
    </row>
    <row r="38" spans="1:9" s="684" customFormat="1" ht="15.95" customHeight="1">
      <c r="A38" s="700">
        <f>SUM(A37)</f>
        <v>11.456999999999999</v>
      </c>
      <c r="B38" s="674"/>
      <c r="C38" s="674" t="s">
        <v>16</v>
      </c>
      <c r="D38" s="673"/>
      <c r="E38" s="693"/>
      <c r="F38" s="700"/>
      <c r="G38" s="675"/>
      <c r="H38" s="694">
        <f>D38*B38/1000</f>
        <v>0</v>
      </c>
      <c r="I38" s="695">
        <f>G38*F38</f>
        <v>0</v>
      </c>
    </row>
    <row r="39" spans="1:9" s="684" customFormat="1" ht="15.95" customHeight="1">
      <c r="A39" s="689">
        <f>A38/B37</f>
        <v>1.9094999999999998</v>
      </c>
      <c r="B39" s="680"/>
      <c r="C39" s="674" t="s">
        <v>17</v>
      </c>
      <c r="D39" s="673"/>
      <c r="E39" s="693"/>
      <c r="F39" s="689">
        <f>A39</f>
        <v>1.9094999999999998</v>
      </c>
      <c r="G39" s="675"/>
      <c r="H39" s="694">
        <f>D39*B39/1000</f>
        <v>0</v>
      </c>
      <c r="I39" s="695">
        <f>G39*F39</f>
        <v>0</v>
      </c>
    </row>
    <row r="40" spans="1:9" s="684" customFormat="1" ht="15.95" customHeight="1">
      <c r="A40" s="689"/>
      <c r="B40" s="680"/>
      <c r="C40" s="674"/>
      <c r="D40" s="673"/>
      <c r="E40" s="693"/>
      <c r="F40" s="689"/>
      <c r="G40" s="675"/>
      <c r="H40" s="694"/>
      <c r="I40" s="695"/>
    </row>
    <row r="41" spans="1:9" s="684" customFormat="1" ht="15.95" customHeight="1">
      <c r="A41" s="689">
        <f>A38+A33+A28+A22</f>
        <v>107.99568000000001</v>
      </c>
      <c r="B41" s="674"/>
      <c r="C41" s="680" t="s">
        <v>21</v>
      </c>
      <c r="D41" s="674"/>
      <c r="E41" s="675"/>
      <c r="F41" s="689">
        <f>F42*B37</f>
        <v>107.99568000000002</v>
      </c>
      <c r="G41" s="675"/>
      <c r="H41" s="672"/>
      <c r="I41" s="695">
        <f>SUM(I14:I40)</f>
        <v>107.99567999999999</v>
      </c>
    </row>
    <row r="42" spans="1:9" s="684" customFormat="1" ht="15.95" customHeight="1">
      <c r="A42" s="689">
        <f>A41/B37</f>
        <v>17.999280000000002</v>
      </c>
      <c r="B42" s="674"/>
      <c r="C42" s="680" t="s">
        <v>17</v>
      </c>
      <c r="D42" s="674"/>
      <c r="E42" s="675"/>
      <c r="F42" s="689">
        <f>A42</f>
        <v>17.999280000000002</v>
      </c>
      <c r="G42" s="675"/>
      <c r="H42" s="694"/>
      <c r="I42" s="695"/>
    </row>
    <row r="43" spans="1:9" s="684" customFormat="1" ht="15.95" customHeight="1">
      <c r="C43" s="1375" t="s">
        <v>101</v>
      </c>
      <c r="D43" s="1375"/>
      <c r="E43" s="1375"/>
      <c r="F43" s="1375"/>
      <c r="G43" s="1375"/>
      <c r="H43" s="703"/>
      <c r="I43" s="667"/>
    </row>
    <row r="44" spans="1:9" s="684" customFormat="1" ht="15.95" customHeight="1">
      <c r="C44" s="1375" t="s">
        <v>22</v>
      </c>
      <c r="D44" s="1375"/>
      <c r="E44" s="1375"/>
      <c r="F44" s="1375"/>
      <c r="G44" s="1375"/>
      <c r="H44" s="703"/>
      <c r="I44" s="667"/>
    </row>
    <row r="45" spans="1:9" s="684" customFormat="1" ht="15.95" customHeight="1">
      <c r="B45" s="704"/>
      <c r="C45" s="704" t="s">
        <v>23</v>
      </c>
      <c r="D45" s="704"/>
      <c r="E45" s="704"/>
      <c r="F45" s="704"/>
      <c r="G45" s="704"/>
      <c r="H45" s="667"/>
      <c r="I45" s="667"/>
    </row>
    <row r="46" spans="1:9" s="666" customFormat="1"/>
  </sheetData>
  <mergeCells count="11">
    <mergeCell ref="F6:G6"/>
    <mergeCell ref="F8:G8"/>
    <mergeCell ref="C43:G43"/>
    <mergeCell ref="C44:G4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48"/>
  <sheetViews>
    <sheetView view="pageBreakPreview" topLeftCell="A13" zoomScale="60" workbookViewId="0">
      <selection activeCell="B37" sqref="B37"/>
    </sheetView>
  </sheetViews>
  <sheetFormatPr defaultRowHeight="15"/>
  <cols>
    <col min="1" max="1" width="13.85546875" style="269" customWidth="1"/>
    <col min="2" max="2" width="9.28515625" style="269" bestFit="1" customWidth="1"/>
    <col min="3" max="3" width="60.28515625" style="269" customWidth="1"/>
    <col min="4" max="4" width="9.28515625" style="269" bestFit="1" customWidth="1"/>
    <col min="5" max="5" width="9.42578125" style="269" bestFit="1" customWidth="1"/>
    <col min="6" max="6" width="14.5703125" style="269" customWidth="1"/>
    <col min="7" max="8" width="9.42578125" style="269" bestFit="1" customWidth="1"/>
    <col min="9" max="9" width="13.85546875" style="269" customWidth="1"/>
    <col min="10" max="16384" width="9.140625" style="269"/>
  </cols>
  <sheetData>
    <row r="1" spans="1:9" s="592" customFormat="1">
      <c r="H1" s="593"/>
      <c r="I1" s="593"/>
    </row>
    <row r="2" spans="1:9" s="592" customFormat="1" ht="15.75">
      <c r="A2" s="594"/>
      <c r="B2" s="1353" t="s">
        <v>0</v>
      </c>
      <c r="C2" s="1353"/>
      <c r="D2" s="1353"/>
      <c r="E2" s="1353"/>
      <c r="F2" s="1353"/>
      <c r="G2" s="1353"/>
      <c r="H2" s="593"/>
      <c r="I2" s="593"/>
    </row>
    <row r="3" spans="1:9" s="592" customFormat="1" ht="15.75">
      <c r="A3" s="594"/>
      <c r="B3" s="1353"/>
      <c r="C3" s="1353"/>
      <c r="D3" s="1353"/>
      <c r="E3" s="1353"/>
      <c r="F3" s="1353"/>
      <c r="G3" s="1353"/>
      <c r="H3" s="593"/>
      <c r="I3" s="593"/>
    </row>
    <row r="4" spans="1:9" s="592" customFormat="1">
      <c r="A4" s="594"/>
      <c r="B4" s="1354"/>
      <c r="C4" s="1356" t="s">
        <v>1</v>
      </c>
      <c r="D4" s="1358" t="s">
        <v>2</v>
      </c>
      <c r="E4" s="1360" t="s">
        <v>3</v>
      </c>
      <c r="F4" s="595"/>
      <c r="G4" s="596"/>
      <c r="H4" s="593"/>
      <c r="I4" s="593"/>
    </row>
    <row r="5" spans="1:9" s="592" customFormat="1" ht="15.75">
      <c r="A5" s="597"/>
      <c r="B5" s="1355"/>
      <c r="C5" s="1357"/>
      <c r="D5" s="1359"/>
      <c r="E5" s="1361"/>
      <c r="F5" s="1362" t="s">
        <v>4</v>
      </c>
      <c r="G5" s="1363"/>
      <c r="H5" s="593"/>
      <c r="I5" s="593"/>
    </row>
    <row r="6" spans="1:9" s="592" customFormat="1">
      <c r="A6" s="598"/>
      <c r="B6" s="599"/>
      <c r="C6" s="600"/>
      <c r="D6" s="601"/>
      <c r="E6" s="602"/>
      <c r="F6" s="1364" t="s">
        <v>5</v>
      </c>
      <c r="G6" s="1365"/>
      <c r="H6" s="593"/>
      <c r="I6" s="593"/>
    </row>
    <row r="7" spans="1:9" s="592" customFormat="1">
      <c r="A7" s="598"/>
      <c r="B7" s="603"/>
      <c r="C7" s="600"/>
      <c r="D7" s="601"/>
      <c r="E7" s="602"/>
      <c r="F7" s="604"/>
      <c r="G7" s="605"/>
      <c r="H7" s="593"/>
      <c r="I7" s="593"/>
    </row>
    <row r="8" spans="1:9" s="592" customFormat="1">
      <c r="A8" s="598"/>
      <c r="B8" s="603"/>
      <c r="C8" s="600"/>
      <c r="D8" s="601"/>
      <c r="E8" s="602"/>
      <c r="F8" s="1366"/>
      <c r="G8" s="1367"/>
      <c r="H8" s="593"/>
      <c r="I8" s="593"/>
    </row>
    <row r="9" spans="1:9" s="592" customFormat="1" ht="15.75">
      <c r="A9" s="598"/>
      <c r="B9" s="603"/>
      <c r="C9" s="606"/>
      <c r="D9" s="601"/>
      <c r="E9" s="602"/>
      <c r="F9" s="595"/>
      <c r="G9" s="607"/>
      <c r="H9" s="593"/>
      <c r="I9" s="593"/>
    </row>
    <row r="10" spans="1:9" s="592" customFormat="1" ht="15.75">
      <c r="A10" s="608"/>
      <c r="B10" s="609"/>
      <c r="C10" s="600"/>
      <c r="D10" s="601"/>
      <c r="E10" s="602"/>
      <c r="F10" s="595"/>
      <c r="G10" s="607"/>
      <c r="H10" s="593"/>
      <c r="I10" s="593"/>
    </row>
    <row r="11" spans="1:9" s="592" customFormat="1" ht="20.25">
      <c r="A11" s="594"/>
      <c r="B11" s="610"/>
      <c r="C11" s="611" t="s">
        <v>162</v>
      </c>
      <c r="D11" s="596"/>
      <c r="E11" s="595"/>
      <c r="F11" s="595"/>
      <c r="G11" s="596"/>
      <c r="H11" s="593"/>
      <c r="I11" s="593"/>
    </row>
    <row r="12" spans="1:9" s="592" customFormat="1" ht="75">
      <c r="A12" s="612" t="s">
        <v>6</v>
      </c>
      <c r="B12" s="613" t="s">
        <v>7</v>
      </c>
      <c r="C12" s="613" t="s">
        <v>8</v>
      </c>
      <c r="D12" s="613" t="s">
        <v>9</v>
      </c>
      <c r="E12" s="614" t="s">
        <v>10</v>
      </c>
      <c r="F12" s="613" t="s">
        <v>11</v>
      </c>
      <c r="G12" s="614" t="s">
        <v>12</v>
      </c>
      <c r="H12" s="593"/>
      <c r="I12" s="593"/>
    </row>
    <row r="13" spans="1:9" s="592" customFormat="1" ht="20.25">
      <c r="A13" s="615"/>
      <c r="B13" s="616"/>
      <c r="C13" s="617">
        <v>45243</v>
      </c>
      <c r="D13" s="613"/>
      <c r="E13" s="614"/>
      <c r="F13" s="616"/>
      <c r="G13" s="614"/>
      <c r="H13" s="593"/>
      <c r="I13" s="593"/>
    </row>
    <row r="14" spans="1:9" s="626" customFormat="1" ht="20.25">
      <c r="A14" s="618"/>
      <c r="B14" s="619"/>
      <c r="C14" s="620"/>
      <c r="D14" s="621"/>
      <c r="E14" s="622"/>
      <c r="F14" s="618"/>
      <c r="G14" s="623"/>
      <c r="H14" s="624"/>
      <c r="I14" s="625"/>
    </row>
    <row r="15" spans="1:9" s="610" customFormat="1" ht="15.75">
      <c r="A15" s="627"/>
      <c r="B15" s="628" t="s">
        <v>153</v>
      </c>
      <c r="C15" s="1368" t="s">
        <v>154</v>
      </c>
      <c r="D15" s="1369"/>
      <c r="E15" s="629"/>
      <c r="F15" s="599"/>
      <c r="G15" s="629"/>
      <c r="H15" s="630"/>
      <c r="I15" s="631"/>
    </row>
    <row r="16" spans="1:9" s="639" customFormat="1">
      <c r="A16" s="632">
        <f>E16*F16</f>
        <v>454.54500000000002</v>
      </c>
      <c r="B16" s="633">
        <v>15</v>
      </c>
      <c r="C16" s="634" t="s">
        <v>109</v>
      </c>
      <c r="D16" s="633">
        <v>84</v>
      </c>
      <c r="E16" s="635">
        <f>D16*B16/1000</f>
        <v>1.26</v>
      </c>
      <c r="F16" s="632">
        <v>360.75</v>
      </c>
      <c r="G16" s="636">
        <f t="shared" ref="G16:G22" si="0">E16</f>
        <v>1.26</v>
      </c>
      <c r="H16" s="637">
        <f t="shared" ref="H16:H24" si="1">D16*B16/1000</f>
        <v>1.26</v>
      </c>
      <c r="I16" s="638">
        <f t="shared" ref="I16:I24" si="2">G16*F16</f>
        <v>454.54500000000002</v>
      </c>
    </row>
    <row r="17" spans="1:15" s="647" customFormat="1">
      <c r="A17" s="640">
        <f t="shared" ref="A17:A22" si="3">E17*F17</f>
        <v>9.1199999999999992</v>
      </c>
      <c r="B17" s="633">
        <v>15</v>
      </c>
      <c r="C17" s="641" t="s">
        <v>27</v>
      </c>
      <c r="D17" s="642">
        <v>16</v>
      </c>
      <c r="E17" s="643">
        <f t="shared" ref="E17:E21" si="4">D17*B17/1000</f>
        <v>0.24</v>
      </c>
      <c r="F17" s="640">
        <v>38</v>
      </c>
      <c r="G17" s="644">
        <f t="shared" si="0"/>
        <v>0.24</v>
      </c>
      <c r="H17" s="645">
        <f t="shared" si="1"/>
        <v>0.24</v>
      </c>
      <c r="I17" s="646">
        <f t="shared" si="2"/>
        <v>9.1199999999999992</v>
      </c>
    </row>
    <row r="18" spans="1:15" s="610" customFormat="1">
      <c r="A18" s="627">
        <f t="shared" si="3"/>
        <v>25.588499999999996</v>
      </c>
      <c r="B18" s="633">
        <v>15</v>
      </c>
      <c r="C18" s="648" t="s">
        <v>28</v>
      </c>
      <c r="D18" s="599">
        <v>14</v>
      </c>
      <c r="E18" s="629">
        <f t="shared" si="4"/>
        <v>0.21</v>
      </c>
      <c r="F18" s="627">
        <v>121.85</v>
      </c>
      <c r="G18" s="649">
        <f t="shared" si="0"/>
        <v>0.21</v>
      </c>
      <c r="H18" s="630">
        <f>D18*B18/1000</f>
        <v>0.21</v>
      </c>
      <c r="I18" s="631">
        <f>G18*F18</f>
        <v>25.588499999999996</v>
      </c>
    </row>
    <row r="19" spans="1:15" s="610" customFormat="1">
      <c r="A19" s="627">
        <f t="shared" si="3"/>
        <v>8.6999999999999993</v>
      </c>
      <c r="B19" s="633">
        <v>15</v>
      </c>
      <c r="C19" s="648" t="s">
        <v>155</v>
      </c>
      <c r="D19" s="599">
        <v>20</v>
      </c>
      <c r="E19" s="629">
        <f t="shared" si="4"/>
        <v>0.3</v>
      </c>
      <c r="F19" s="627">
        <v>29</v>
      </c>
      <c r="G19" s="649">
        <f t="shared" si="0"/>
        <v>0.3</v>
      </c>
      <c r="H19" s="630">
        <f t="shared" ref="H19" si="5">D19*B19/1000</f>
        <v>0.3</v>
      </c>
      <c r="I19" s="631">
        <f t="shared" ref="I19" si="6">G19*F19</f>
        <v>8.6999999999999993</v>
      </c>
    </row>
    <row r="20" spans="1:15" s="610" customFormat="1">
      <c r="A20" s="627">
        <f t="shared" si="3"/>
        <v>67.168499999999995</v>
      </c>
      <c r="B20" s="633">
        <v>15</v>
      </c>
      <c r="C20" s="648" t="s">
        <v>34</v>
      </c>
      <c r="D20" s="599">
        <v>70</v>
      </c>
      <c r="E20" s="629">
        <f t="shared" si="4"/>
        <v>1.05</v>
      </c>
      <c r="F20" s="627">
        <v>63.97</v>
      </c>
      <c r="G20" s="649">
        <f t="shared" si="0"/>
        <v>1.05</v>
      </c>
      <c r="H20" s="630">
        <f t="shared" si="1"/>
        <v>1.05</v>
      </c>
      <c r="I20" s="631">
        <f t="shared" si="2"/>
        <v>67.168499999999995</v>
      </c>
    </row>
    <row r="21" spans="1:15" s="610" customFormat="1">
      <c r="A21" s="627">
        <f t="shared" si="3"/>
        <v>17.28</v>
      </c>
      <c r="B21" s="633">
        <v>15</v>
      </c>
      <c r="C21" s="648" t="s">
        <v>30</v>
      </c>
      <c r="D21" s="599">
        <v>10</v>
      </c>
      <c r="E21" s="629">
        <f t="shared" si="4"/>
        <v>0.15</v>
      </c>
      <c r="F21" s="627">
        <v>115.2</v>
      </c>
      <c r="G21" s="649">
        <f t="shared" si="0"/>
        <v>0.15</v>
      </c>
      <c r="H21" s="630">
        <f>D21*B21/1000</f>
        <v>0.15</v>
      </c>
      <c r="I21" s="631">
        <f>G21*F21</f>
        <v>17.28</v>
      </c>
    </row>
    <row r="22" spans="1:15" s="610" customFormat="1">
      <c r="A22" s="627">
        <f t="shared" si="3"/>
        <v>0.48</v>
      </c>
      <c r="B22" s="633">
        <v>15</v>
      </c>
      <c r="C22" s="648" t="s">
        <v>31</v>
      </c>
      <c r="D22" s="599">
        <v>2</v>
      </c>
      <c r="E22" s="629">
        <f>B22*D22/1000</f>
        <v>0.03</v>
      </c>
      <c r="F22" s="627">
        <v>16</v>
      </c>
      <c r="G22" s="649">
        <f t="shared" si="0"/>
        <v>0.03</v>
      </c>
      <c r="H22" s="630">
        <f t="shared" si="1"/>
        <v>0.03</v>
      </c>
      <c r="I22" s="631">
        <f t="shared" si="2"/>
        <v>0.48</v>
      </c>
    </row>
    <row r="23" spans="1:15" s="610" customFormat="1">
      <c r="A23" s="627">
        <f>SUM(A16:A22)</f>
        <v>582.88200000000006</v>
      </c>
      <c r="B23" s="599"/>
      <c r="C23" s="650" t="s">
        <v>16</v>
      </c>
      <c r="D23" s="599"/>
      <c r="E23" s="629"/>
      <c r="F23" s="627"/>
      <c r="G23" s="649"/>
      <c r="H23" s="630">
        <f t="shared" si="1"/>
        <v>0</v>
      </c>
      <c r="I23" s="631">
        <f t="shared" si="2"/>
        <v>0</v>
      </c>
    </row>
    <row r="24" spans="1:15" s="610" customFormat="1" ht="15.75">
      <c r="A24" s="615">
        <f>A23/B22</f>
        <v>38.858800000000002</v>
      </c>
      <c r="B24" s="599"/>
      <c r="C24" s="650" t="s">
        <v>17</v>
      </c>
      <c r="D24" s="599"/>
      <c r="E24" s="629"/>
      <c r="F24" s="615">
        <f>A24</f>
        <v>38.858800000000002</v>
      </c>
      <c r="G24" s="649"/>
      <c r="H24" s="630">
        <f t="shared" si="1"/>
        <v>0</v>
      </c>
      <c r="I24" s="631">
        <f t="shared" si="2"/>
        <v>0</v>
      </c>
    </row>
    <row r="25" spans="1:15" s="610" customFormat="1" ht="15.75">
      <c r="A25" s="615"/>
      <c r="B25" s="599"/>
      <c r="C25" s="651"/>
      <c r="D25" s="603"/>
      <c r="E25" s="629"/>
      <c r="F25" s="615"/>
      <c r="G25" s="649"/>
      <c r="H25" s="630"/>
      <c r="I25" s="631"/>
    </row>
    <row r="26" spans="1:15" s="414" customFormat="1" ht="15.95" customHeight="1">
      <c r="A26" s="406"/>
      <c r="B26" s="407">
        <v>200</v>
      </c>
      <c r="C26" s="408" t="s">
        <v>156</v>
      </c>
      <c r="D26" s="409"/>
      <c r="E26" s="410"/>
      <c r="F26" s="411"/>
      <c r="G26" s="418"/>
      <c r="H26" s="412"/>
      <c r="I26" s="413"/>
      <c r="O26" s="414" t="s">
        <v>18</v>
      </c>
    </row>
    <row r="27" spans="1:15" s="414" customFormat="1" ht="15.95" customHeight="1">
      <c r="A27" s="415">
        <f>E27*F27</f>
        <v>124.19999999999999</v>
      </c>
      <c r="B27" s="416">
        <v>15</v>
      </c>
      <c r="C27" s="417" t="s">
        <v>46</v>
      </c>
      <c r="D27" s="416">
        <v>20</v>
      </c>
      <c r="E27" s="418">
        <f>D27*B27/1000</f>
        <v>0.3</v>
      </c>
      <c r="F27" s="415">
        <v>414</v>
      </c>
      <c r="G27" s="419">
        <f>E27</f>
        <v>0.3</v>
      </c>
      <c r="H27" s="412">
        <f>D27*B27/1000</f>
        <v>0.3</v>
      </c>
      <c r="I27" s="413">
        <f>G27*F27</f>
        <v>124.19999999999999</v>
      </c>
    </row>
    <row r="28" spans="1:15" s="610" customFormat="1">
      <c r="A28" s="627">
        <f>SUM(A27:A27)</f>
        <v>124.19999999999999</v>
      </c>
      <c r="B28" s="600"/>
      <c r="C28" s="600" t="s">
        <v>16</v>
      </c>
      <c r="D28" s="599"/>
      <c r="E28" s="629"/>
      <c r="F28" s="627"/>
      <c r="G28" s="601"/>
      <c r="H28" s="630">
        <f>D28*B28/1000</f>
        <v>0</v>
      </c>
      <c r="I28" s="631">
        <f>G28*F28</f>
        <v>0</v>
      </c>
    </row>
    <row r="29" spans="1:15" s="610" customFormat="1" ht="15.75">
      <c r="A29" s="615">
        <f>A28/B27</f>
        <v>8.2799999999999994</v>
      </c>
      <c r="B29" s="606"/>
      <c r="C29" s="600" t="s">
        <v>17</v>
      </c>
      <c r="D29" s="599"/>
      <c r="E29" s="629"/>
      <c r="F29" s="615">
        <f>A29</f>
        <v>8.2799999999999994</v>
      </c>
      <c r="G29" s="601"/>
      <c r="H29" s="630">
        <f>D29*B29/1000</f>
        <v>0</v>
      </c>
      <c r="I29" s="631">
        <f>G29*F29</f>
        <v>0</v>
      </c>
    </row>
    <row r="30" spans="1:15" s="660" customFormat="1" ht="15.75">
      <c r="A30" s="652"/>
      <c r="B30" s="653"/>
      <c r="C30" s="654"/>
      <c r="D30" s="655"/>
      <c r="E30" s="656"/>
      <c r="F30" s="652"/>
      <c r="G30" s="657"/>
      <c r="H30" s="658"/>
      <c r="I30" s="659"/>
    </row>
    <row r="31" spans="1:15" s="610" customFormat="1" ht="15.75">
      <c r="A31" s="661"/>
      <c r="B31" s="628">
        <v>21</v>
      </c>
      <c r="C31" s="662" t="s">
        <v>19</v>
      </c>
      <c r="D31" s="600"/>
      <c r="E31" s="601"/>
      <c r="F31" s="663"/>
      <c r="G31" s="601"/>
      <c r="H31" s="630"/>
      <c r="I31" s="631"/>
    </row>
    <row r="32" spans="1:15" s="610" customFormat="1">
      <c r="A32" s="627">
        <f>E32*F32</f>
        <v>22.995000000000001</v>
      </c>
      <c r="B32" s="599">
        <v>15</v>
      </c>
      <c r="C32" s="648" t="s">
        <v>20</v>
      </c>
      <c r="D32" s="599">
        <v>21</v>
      </c>
      <c r="E32" s="629">
        <f>D32*B32/1000</f>
        <v>0.315</v>
      </c>
      <c r="F32" s="627">
        <v>73</v>
      </c>
      <c r="G32" s="649">
        <f>E32</f>
        <v>0.315</v>
      </c>
      <c r="H32" s="630">
        <f>D32*B32/1000</f>
        <v>0.315</v>
      </c>
      <c r="I32" s="631">
        <f>G32*F32</f>
        <v>22.995000000000001</v>
      </c>
    </row>
    <row r="33" spans="1:9" s="610" customFormat="1">
      <c r="A33" s="627">
        <f>SUM(A32)</f>
        <v>22.995000000000001</v>
      </c>
      <c r="B33" s="600"/>
      <c r="C33" s="600" t="s">
        <v>16</v>
      </c>
      <c r="D33" s="599"/>
      <c r="E33" s="629"/>
      <c r="F33" s="627"/>
      <c r="G33" s="601"/>
      <c r="H33" s="630">
        <f>D33*B33/1000</f>
        <v>0</v>
      </c>
      <c r="I33" s="631">
        <f>G33*F33</f>
        <v>0</v>
      </c>
    </row>
    <row r="34" spans="1:9" s="610" customFormat="1" ht="15.75">
      <c r="A34" s="615">
        <f>A33/B32</f>
        <v>1.5330000000000001</v>
      </c>
      <c r="B34" s="606"/>
      <c r="C34" s="600" t="s">
        <v>17</v>
      </c>
      <c r="D34" s="599"/>
      <c r="E34" s="629"/>
      <c r="F34" s="615">
        <f>A34</f>
        <v>1.5330000000000001</v>
      </c>
      <c r="G34" s="601"/>
      <c r="H34" s="630">
        <f>D34*B34/1000</f>
        <v>0</v>
      </c>
      <c r="I34" s="631">
        <f>G34*F34</f>
        <v>0</v>
      </c>
    </row>
    <row r="35" spans="1:9" s="610" customFormat="1" ht="15.75">
      <c r="A35" s="615"/>
      <c r="B35" s="606"/>
      <c r="C35" s="600"/>
      <c r="D35" s="599"/>
      <c r="E35" s="629"/>
      <c r="F35" s="615"/>
      <c r="G35" s="601"/>
      <c r="H35" s="630"/>
      <c r="I35" s="631"/>
    </row>
    <row r="36" spans="1:9" s="610" customFormat="1" ht="15.75">
      <c r="A36" s="661"/>
      <c r="B36" s="628">
        <v>22</v>
      </c>
      <c r="C36" s="662" t="s">
        <v>32</v>
      </c>
      <c r="D36" s="600"/>
      <c r="E36" s="601"/>
      <c r="F36" s="663"/>
      <c r="G36" s="601"/>
      <c r="H36" s="630"/>
      <c r="I36" s="631"/>
    </row>
    <row r="37" spans="1:9" s="610" customFormat="1">
      <c r="A37" s="627">
        <f>E37*F37</f>
        <v>23.43</v>
      </c>
      <c r="B37" s="599">
        <v>15</v>
      </c>
      <c r="C37" s="648" t="s">
        <v>100</v>
      </c>
      <c r="D37" s="599">
        <v>22</v>
      </c>
      <c r="E37" s="629">
        <f>D37*B37/1000</f>
        <v>0.33</v>
      </c>
      <c r="F37" s="627">
        <v>71</v>
      </c>
      <c r="G37" s="649">
        <f>E37</f>
        <v>0.33</v>
      </c>
      <c r="H37" s="630">
        <f>D37*B37/1000</f>
        <v>0.33</v>
      </c>
      <c r="I37" s="631">
        <f>G37*F37</f>
        <v>23.43</v>
      </c>
    </row>
    <row r="38" spans="1:9" s="610" customFormat="1">
      <c r="A38" s="627">
        <f>SUM(A37)</f>
        <v>23.43</v>
      </c>
      <c r="B38" s="600"/>
      <c r="C38" s="600" t="s">
        <v>16</v>
      </c>
      <c r="D38" s="599"/>
      <c r="E38" s="629"/>
      <c r="F38" s="627"/>
      <c r="G38" s="601"/>
      <c r="H38" s="630">
        <f>D38*B38/1000</f>
        <v>0</v>
      </c>
      <c r="I38" s="631">
        <f>G38*F38</f>
        <v>0</v>
      </c>
    </row>
    <row r="39" spans="1:9" s="610" customFormat="1" ht="15.75">
      <c r="A39" s="615">
        <f>A38/B37</f>
        <v>1.5620000000000001</v>
      </c>
      <c r="B39" s="606"/>
      <c r="C39" s="600" t="s">
        <v>17</v>
      </c>
      <c r="D39" s="599"/>
      <c r="E39" s="629"/>
      <c r="F39" s="615">
        <f>A39</f>
        <v>1.5620000000000001</v>
      </c>
      <c r="G39" s="601"/>
      <c r="H39" s="630">
        <f>D39*B39/1000</f>
        <v>0</v>
      </c>
      <c r="I39" s="631">
        <f>G39*F39</f>
        <v>0</v>
      </c>
    </row>
    <row r="40" spans="1:9" s="610" customFormat="1" ht="15.75">
      <c r="A40" s="615"/>
      <c r="B40" s="606"/>
      <c r="C40" s="600"/>
      <c r="D40" s="599"/>
      <c r="E40" s="629"/>
      <c r="F40" s="615"/>
      <c r="G40" s="601"/>
      <c r="H40" s="630"/>
      <c r="I40" s="631"/>
    </row>
    <row r="41" spans="1:9" s="610" customFormat="1" ht="15.75">
      <c r="A41" s="615">
        <f>A38+A33+A28+A23</f>
        <v>753.50700000000006</v>
      </c>
      <c r="B41" s="600"/>
      <c r="C41" s="606" t="s">
        <v>21</v>
      </c>
      <c r="D41" s="600"/>
      <c r="E41" s="601"/>
      <c r="F41" s="615">
        <f>F42*B37</f>
        <v>753.50700000000006</v>
      </c>
      <c r="G41" s="601"/>
      <c r="H41" s="598"/>
      <c r="I41" s="631">
        <f>SUM(I14:I40)</f>
        <v>753.50700000000006</v>
      </c>
    </row>
    <row r="42" spans="1:9" s="610" customFormat="1" ht="15.75">
      <c r="A42" s="615">
        <f>A41/B37</f>
        <v>50.233800000000002</v>
      </c>
      <c r="B42" s="600"/>
      <c r="C42" s="606" t="s">
        <v>17</v>
      </c>
      <c r="D42" s="600"/>
      <c r="E42" s="601"/>
      <c r="F42" s="615">
        <f>A42</f>
        <v>50.233800000000002</v>
      </c>
      <c r="G42" s="601"/>
      <c r="H42" s="630"/>
      <c r="I42" s="631"/>
    </row>
    <row r="43" spans="1:9" s="610" customFormat="1" ht="15.75">
      <c r="C43" s="1370" t="s">
        <v>101</v>
      </c>
      <c r="D43" s="1370"/>
      <c r="E43" s="1370"/>
      <c r="F43" s="1370"/>
      <c r="G43" s="1370"/>
      <c r="H43" s="664"/>
      <c r="I43" s="593"/>
    </row>
    <row r="44" spans="1:9" s="610" customFormat="1" ht="15.75">
      <c r="C44" s="1370" t="s">
        <v>22</v>
      </c>
      <c r="D44" s="1370"/>
      <c r="E44" s="1370"/>
      <c r="F44" s="1370"/>
      <c r="G44" s="1370"/>
      <c r="H44" s="664"/>
      <c r="I44" s="593"/>
    </row>
    <row r="45" spans="1:9" s="610" customFormat="1" ht="15.75">
      <c r="B45" s="665"/>
      <c r="C45" s="665" t="s">
        <v>23</v>
      </c>
      <c r="D45" s="665"/>
      <c r="E45" s="665"/>
      <c r="F45" s="665"/>
      <c r="G45" s="665"/>
      <c r="H45" s="593"/>
      <c r="I45" s="593"/>
    </row>
    <row r="48" spans="1:9">
      <c r="C48" s="269" t="s">
        <v>157</v>
      </c>
    </row>
  </sheetData>
  <mergeCells count="12">
    <mergeCell ref="F6:G6"/>
    <mergeCell ref="F8:G8"/>
    <mergeCell ref="C15:D15"/>
    <mergeCell ref="C43:G43"/>
    <mergeCell ref="C44:G4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83"/>
  <sheetViews>
    <sheetView view="pageBreakPreview" topLeftCell="A48" zoomScale="60" workbookViewId="0">
      <selection activeCell="B72" sqref="B72"/>
    </sheetView>
  </sheetViews>
  <sheetFormatPr defaultRowHeight="15"/>
  <cols>
    <col min="1" max="1" width="13.85546875" style="269" customWidth="1"/>
    <col min="2" max="2" width="9.28515625" style="269" bestFit="1" customWidth="1"/>
    <col min="3" max="3" width="60.28515625" style="269" customWidth="1"/>
    <col min="4" max="4" width="9.28515625" style="269" bestFit="1" customWidth="1"/>
    <col min="5" max="5" width="9.42578125" style="269" bestFit="1" customWidth="1"/>
    <col min="6" max="6" width="14.5703125" style="269" customWidth="1"/>
    <col min="7" max="8" width="9.42578125" style="269" bestFit="1" customWidth="1"/>
    <col min="9" max="9" width="13.85546875" style="269" customWidth="1"/>
    <col min="10" max="16384" width="9.140625" style="269"/>
  </cols>
  <sheetData>
    <row r="1" spans="1:9" s="592" customFormat="1">
      <c r="H1" s="593"/>
      <c r="I1" s="593"/>
    </row>
    <row r="2" spans="1:9" s="592" customFormat="1" ht="15.75">
      <c r="A2" s="594"/>
      <c r="B2" s="1353" t="s">
        <v>0</v>
      </c>
      <c r="C2" s="1353"/>
      <c r="D2" s="1353"/>
      <c r="E2" s="1353"/>
      <c r="F2" s="1353"/>
      <c r="G2" s="1353"/>
      <c r="H2" s="593"/>
      <c r="I2" s="593"/>
    </row>
    <row r="3" spans="1:9" s="592" customFormat="1" ht="15.75">
      <c r="A3" s="594"/>
      <c r="B3" s="1353"/>
      <c r="C3" s="1353"/>
      <c r="D3" s="1353"/>
      <c r="E3" s="1353"/>
      <c r="F3" s="1353"/>
      <c r="G3" s="1353"/>
      <c r="H3" s="593"/>
      <c r="I3" s="593"/>
    </row>
    <row r="4" spans="1:9" s="592" customFormat="1">
      <c r="A4" s="594"/>
      <c r="B4" s="1354"/>
      <c r="C4" s="1356" t="s">
        <v>1</v>
      </c>
      <c r="D4" s="1358" t="s">
        <v>2</v>
      </c>
      <c r="E4" s="1360" t="s">
        <v>3</v>
      </c>
      <c r="F4" s="595"/>
      <c r="G4" s="596"/>
      <c r="H4" s="593"/>
      <c r="I4" s="593"/>
    </row>
    <row r="5" spans="1:9" s="592" customFormat="1" ht="15.75">
      <c r="A5" s="597"/>
      <c r="B5" s="1355"/>
      <c r="C5" s="1357"/>
      <c r="D5" s="1359"/>
      <c r="E5" s="1361"/>
      <c r="F5" s="1362" t="s">
        <v>4</v>
      </c>
      <c r="G5" s="1363"/>
      <c r="H5" s="593"/>
      <c r="I5" s="593"/>
    </row>
    <row r="6" spans="1:9" s="592" customFormat="1">
      <c r="A6" s="598"/>
      <c r="B6" s="599"/>
      <c r="C6" s="600"/>
      <c r="D6" s="601"/>
      <c r="E6" s="602"/>
      <c r="F6" s="1364" t="s">
        <v>5</v>
      </c>
      <c r="G6" s="1365"/>
      <c r="H6" s="593"/>
      <c r="I6" s="593"/>
    </row>
    <row r="7" spans="1:9" s="592" customFormat="1">
      <c r="A7" s="598"/>
      <c r="B7" s="603"/>
      <c r="C7" s="600"/>
      <c r="D7" s="601"/>
      <c r="E7" s="602"/>
      <c r="F7" s="604"/>
      <c r="G7" s="605"/>
      <c r="H7" s="593"/>
      <c r="I7" s="593"/>
    </row>
    <row r="8" spans="1:9" s="592" customFormat="1">
      <c r="A8" s="598"/>
      <c r="B8" s="603"/>
      <c r="C8" s="600"/>
      <c r="D8" s="601"/>
      <c r="E8" s="602"/>
      <c r="F8" s="1366"/>
      <c r="G8" s="1367"/>
      <c r="H8" s="593"/>
      <c r="I8" s="593"/>
    </row>
    <row r="9" spans="1:9" s="592" customFormat="1" ht="15.75">
      <c r="A9" s="598"/>
      <c r="B9" s="603"/>
      <c r="C9" s="606"/>
      <c r="D9" s="601"/>
      <c r="E9" s="602"/>
      <c r="F9" s="595"/>
      <c r="G9" s="607"/>
      <c r="H9" s="593"/>
      <c r="I9" s="593"/>
    </row>
    <row r="10" spans="1:9" s="592" customFormat="1" ht="15.75">
      <c r="A10" s="608"/>
      <c r="B10" s="609"/>
      <c r="C10" s="600"/>
      <c r="D10" s="601"/>
      <c r="E10" s="602"/>
      <c r="F10" s="595"/>
      <c r="G10" s="607"/>
      <c r="H10" s="593"/>
      <c r="I10" s="593"/>
    </row>
    <row r="11" spans="1:9" s="592" customFormat="1" ht="20.25">
      <c r="A11" s="594"/>
      <c r="B11" s="610"/>
      <c r="C11" s="611" t="s">
        <v>164</v>
      </c>
      <c r="D11" s="596"/>
      <c r="E11" s="595"/>
      <c r="F11" s="595"/>
      <c r="G11" s="596"/>
      <c r="H11" s="593"/>
      <c r="I11" s="593"/>
    </row>
    <row r="12" spans="1:9" s="592" customFormat="1" ht="75">
      <c r="A12" s="612" t="s">
        <v>6</v>
      </c>
      <c r="B12" s="613" t="s">
        <v>7</v>
      </c>
      <c r="C12" s="613" t="s">
        <v>8</v>
      </c>
      <c r="D12" s="613" t="s">
        <v>9</v>
      </c>
      <c r="E12" s="614" t="s">
        <v>10</v>
      </c>
      <c r="F12" s="613" t="s">
        <v>11</v>
      </c>
      <c r="G12" s="614" t="s">
        <v>12</v>
      </c>
      <c r="H12" s="593"/>
      <c r="I12" s="593"/>
    </row>
    <row r="13" spans="1:9" s="592" customFormat="1" ht="20.25">
      <c r="A13" s="615"/>
      <c r="B13" s="616"/>
      <c r="C13" s="617">
        <v>45243</v>
      </c>
      <c r="D13" s="613"/>
      <c r="E13" s="614"/>
      <c r="F13" s="616"/>
      <c r="G13" s="614"/>
      <c r="H13" s="593"/>
      <c r="I13" s="593"/>
    </row>
    <row r="14" spans="1:9" s="714" customFormat="1" ht="20.100000000000001" customHeight="1">
      <c r="A14" s="706"/>
      <c r="B14" s="707"/>
      <c r="C14" s="708" t="s">
        <v>115</v>
      </c>
      <c r="D14" s="709"/>
      <c r="E14" s="710"/>
      <c r="F14" s="706"/>
      <c r="G14" s="711"/>
      <c r="H14" s="712"/>
      <c r="I14" s="713"/>
    </row>
    <row r="15" spans="1:9" s="724" customFormat="1" ht="15.95" customHeight="1">
      <c r="A15" s="715"/>
      <c r="B15" s="716">
        <v>200</v>
      </c>
      <c r="C15" s="717" t="s">
        <v>163</v>
      </c>
      <c r="D15" s="718"/>
      <c r="E15" s="719"/>
      <c r="F15" s="720"/>
      <c r="G15" s="721"/>
      <c r="H15" s="722"/>
      <c r="I15" s="723"/>
    </row>
    <row r="16" spans="1:9" s="724" customFormat="1" ht="15.95" customHeight="1">
      <c r="A16" s="715">
        <f t="shared" ref="A16:A20" si="0">E16*F16</f>
        <v>4.3709999999999996</v>
      </c>
      <c r="B16" s="725">
        <v>3</v>
      </c>
      <c r="C16" s="718" t="s">
        <v>159</v>
      </c>
      <c r="D16" s="725">
        <v>31</v>
      </c>
      <c r="E16" s="721">
        <f t="shared" ref="E16:E20" si="1">D16*B16/1000</f>
        <v>9.2999999999999999E-2</v>
      </c>
      <c r="F16" s="715">
        <v>47</v>
      </c>
      <c r="G16" s="726">
        <f>E16</f>
        <v>9.2999999999999999E-2</v>
      </c>
      <c r="H16" s="722">
        <f t="shared" ref="H16:H22" si="2">D16*B16/1000</f>
        <v>9.2999999999999999E-2</v>
      </c>
      <c r="I16" s="723">
        <f>G16*F16</f>
        <v>4.3709999999999996</v>
      </c>
    </row>
    <row r="17" spans="1:15" s="724" customFormat="1" ht="15.95" customHeight="1">
      <c r="A17" s="715">
        <f t="shared" si="0"/>
        <v>8.9273999999999987</v>
      </c>
      <c r="B17" s="725">
        <v>3</v>
      </c>
      <c r="C17" s="718" t="s">
        <v>13</v>
      </c>
      <c r="D17" s="725">
        <v>5</v>
      </c>
      <c r="E17" s="721">
        <f t="shared" si="1"/>
        <v>1.4999999999999999E-2</v>
      </c>
      <c r="F17" s="715">
        <v>595.16</v>
      </c>
      <c r="G17" s="727">
        <f>E17</f>
        <v>1.4999999999999999E-2</v>
      </c>
      <c r="H17" s="722">
        <f t="shared" si="2"/>
        <v>1.4999999999999999E-2</v>
      </c>
      <c r="I17" s="723">
        <f t="shared" ref="I17:I22" si="3">G17*F17</f>
        <v>8.9273999999999987</v>
      </c>
    </row>
    <row r="18" spans="1:15" s="724" customFormat="1" ht="15.95" customHeight="1">
      <c r="A18" s="715">
        <f t="shared" si="0"/>
        <v>28.704000000000001</v>
      </c>
      <c r="B18" s="725">
        <v>3</v>
      </c>
      <c r="C18" s="718" t="s">
        <v>35</v>
      </c>
      <c r="D18" s="725">
        <v>23</v>
      </c>
      <c r="E18" s="721">
        <f t="shared" si="1"/>
        <v>6.9000000000000006E-2</v>
      </c>
      <c r="F18" s="715">
        <v>416</v>
      </c>
      <c r="G18" s="726">
        <f>E18</f>
        <v>6.9000000000000006E-2</v>
      </c>
      <c r="H18" s="722">
        <f t="shared" si="2"/>
        <v>6.9000000000000006E-2</v>
      </c>
      <c r="I18" s="723">
        <f t="shared" si="3"/>
        <v>28.704000000000001</v>
      </c>
    </row>
    <row r="19" spans="1:15" s="277" customFormat="1" ht="15.95" customHeight="1">
      <c r="A19" s="715">
        <f t="shared" si="0"/>
        <v>1.0989</v>
      </c>
      <c r="B19" s="725">
        <v>3</v>
      </c>
      <c r="C19" s="291" t="s">
        <v>14</v>
      </c>
      <c r="D19" s="292">
        <v>5</v>
      </c>
      <c r="E19" s="274">
        <f t="shared" si="1"/>
        <v>1.4999999999999999E-2</v>
      </c>
      <c r="F19" s="290">
        <v>73.260000000000005</v>
      </c>
      <c r="G19" s="293">
        <f>E19+E26</f>
        <v>4.4999999999999998E-2</v>
      </c>
      <c r="H19" s="275">
        <f t="shared" si="2"/>
        <v>1.4999999999999999E-2</v>
      </c>
      <c r="I19" s="276">
        <f t="shared" si="3"/>
        <v>3.2967</v>
      </c>
    </row>
    <row r="20" spans="1:15" s="724" customFormat="1" ht="15.95" customHeight="1">
      <c r="A20" s="715">
        <f t="shared" si="0"/>
        <v>4.8000000000000001E-2</v>
      </c>
      <c r="B20" s="725">
        <v>3</v>
      </c>
      <c r="C20" s="718" t="s">
        <v>15</v>
      </c>
      <c r="D20" s="725">
        <v>1</v>
      </c>
      <c r="E20" s="721">
        <f t="shared" si="1"/>
        <v>3.0000000000000001E-3</v>
      </c>
      <c r="F20" s="715">
        <v>16</v>
      </c>
      <c r="G20" s="727">
        <f>E20+E46+E57</f>
        <v>1.2E-2</v>
      </c>
      <c r="H20" s="722">
        <f t="shared" si="2"/>
        <v>3.0000000000000001E-3</v>
      </c>
      <c r="I20" s="723">
        <f t="shared" si="3"/>
        <v>0.192</v>
      </c>
    </row>
    <row r="21" spans="1:15" s="724" customFormat="1" ht="15.95" customHeight="1">
      <c r="A21" s="715">
        <f>SUM(A16:A20)</f>
        <v>43.149299999999997</v>
      </c>
      <c r="B21" s="725"/>
      <c r="C21" s="718" t="s">
        <v>16</v>
      </c>
      <c r="D21" s="725"/>
      <c r="E21" s="721"/>
      <c r="F21" s="715"/>
      <c r="G21" s="727"/>
      <c r="H21" s="722">
        <f t="shared" si="2"/>
        <v>0</v>
      </c>
      <c r="I21" s="723">
        <f t="shared" si="3"/>
        <v>0</v>
      </c>
    </row>
    <row r="22" spans="1:15" s="724" customFormat="1" ht="15.95" customHeight="1">
      <c r="A22" s="728">
        <f>A21/B20</f>
        <v>14.383099999999999</v>
      </c>
      <c r="B22" s="718"/>
      <c r="C22" s="718" t="s">
        <v>17</v>
      </c>
      <c r="D22" s="725"/>
      <c r="E22" s="721"/>
      <c r="F22" s="728">
        <f>A22</f>
        <v>14.383099999999999</v>
      </c>
      <c r="G22" s="727"/>
      <c r="H22" s="722">
        <f t="shared" si="2"/>
        <v>0</v>
      </c>
      <c r="I22" s="723">
        <f t="shared" si="3"/>
        <v>0</v>
      </c>
    </row>
    <row r="23" spans="1:15" s="724" customFormat="1" ht="15.95" customHeight="1">
      <c r="A23" s="728"/>
      <c r="B23" s="718"/>
      <c r="C23" s="718"/>
      <c r="D23" s="725"/>
      <c r="E23" s="721"/>
      <c r="F23" s="728"/>
      <c r="G23" s="727"/>
      <c r="H23" s="722"/>
      <c r="I23" s="723"/>
    </row>
    <row r="24" spans="1:15" s="277" customFormat="1" ht="15.95" customHeight="1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 ht="15.95" customHeight="1">
      <c r="A25" s="290">
        <f>E25*F25</f>
        <v>1.425</v>
      </c>
      <c r="B25" s="292">
        <v>3</v>
      </c>
      <c r="C25" s="291" t="s">
        <v>112</v>
      </c>
      <c r="D25" s="292">
        <v>1</v>
      </c>
      <c r="E25" s="274">
        <f>D25*B25/1000</f>
        <v>3.0000000000000001E-3</v>
      </c>
      <c r="F25" s="290">
        <v>475</v>
      </c>
      <c r="G25" s="293">
        <f>E25</f>
        <v>3.0000000000000001E-3</v>
      </c>
      <c r="H25" s="275">
        <f>D25*B25/1000</f>
        <v>3.0000000000000001E-3</v>
      </c>
      <c r="I25" s="276">
        <f>G25*F25</f>
        <v>1.425</v>
      </c>
    </row>
    <row r="26" spans="1:15" s="277" customFormat="1" ht="15.95" customHeight="1">
      <c r="A26" s="290">
        <f>E26*F26</f>
        <v>2.1978</v>
      </c>
      <c r="B26" s="292">
        <v>3</v>
      </c>
      <c r="C26" s="291" t="s">
        <v>14</v>
      </c>
      <c r="D26" s="292">
        <v>10</v>
      </c>
      <c r="E26" s="274">
        <f>D26*B26/1000</f>
        <v>0.03</v>
      </c>
      <c r="F26" s="290">
        <v>73.260000000000005</v>
      </c>
      <c r="G26" s="293"/>
      <c r="H26" s="275">
        <f>D26*B26/1000</f>
        <v>0.03</v>
      </c>
      <c r="I26" s="276">
        <f>G26*F26</f>
        <v>0</v>
      </c>
    </row>
    <row r="27" spans="1:15" s="277" customFormat="1" ht="15.95" customHeight="1">
      <c r="A27" s="290">
        <f>SUM(A25:A26)</f>
        <v>3.6227999999999998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95" customHeight="1">
      <c r="A28" s="270">
        <f>A27/B25</f>
        <v>1.2076</v>
      </c>
      <c r="B28" s="300"/>
      <c r="C28" s="271" t="s">
        <v>17</v>
      </c>
      <c r="D28" s="292"/>
      <c r="E28" s="274"/>
      <c r="F28" s="270">
        <f>A28</f>
        <v>1.2076</v>
      </c>
      <c r="G28" s="298"/>
      <c r="H28" s="275">
        <f>D28*B28/1000</f>
        <v>0</v>
      </c>
      <c r="I28" s="276">
        <f>G28*F28</f>
        <v>0</v>
      </c>
    </row>
    <row r="29" spans="1:15" s="414" customFormat="1" ht="15.75" customHeight="1">
      <c r="A29" s="420"/>
      <c r="B29" s="421"/>
      <c r="C29" s="409"/>
      <c r="D29" s="416"/>
      <c r="E29" s="418"/>
      <c r="F29" s="420"/>
      <c r="G29" s="410"/>
      <c r="H29" s="412"/>
      <c r="I29" s="413"/>
    </row>
    <row r="30" spans="1:15" s="414" customFormat="1" ht="15.95" customHeight="1">
      <c r="A30" s="406"/>
      <c r="B30" s="407">
        <v>30</v>
      </c>
      <c r="C30" s="408" t="s">
        <v>90</v>
      </c>
      <c r="D30" s="409"/>
      <c r="E30" s="410"/>
      <c r="F30" s="411"/>
      <c r="G30" s="410"/>
      <c r="H30" s="412"/>
      <c r="I30" s="413"/>
    </row>
    <row r="31" spans="1:15" s="414" customFormat="1" ht="15.95" customHeight="1">
      <c r="A31" s="415">
        <f>E31*F31</f>
        <v>13.95</v>
      </c>
      <c r="B31" s="416">
        <v>3</v>
      </c>
      <c r="C31" s="417" t="s">
        <v>90</v>
      </c>
      <c r="D31" s="416">
        <v>30</v>
      </c>
      <c r="E31" s="418">
        <f>D31*B31/1000</f>
        <v>0.09</v>
      </c>
      <c r="F31" s="415">
        <v>155</v>
      </c>
      <c r="G31" s="419">
        <f>E31</f>
        <v>0.09</v>
      </c>
      <c r="H31" s="412">
        <f>D31*B31/1000</f>
        <v>0.09</v>
      </c>
      <c r="I31" s="413">
        <f>G31*F31</f>
        <v>13.95</v>
      </c>
    </row>
    <row r="32" spans="1:15" s="414" customFormat="1" ht="15.95" customHeight="1">
      <c r="A32" s="415">
        <f>SUM(A31)</f>
        <v>13.95</v>
      </c>
      <c r="B32" s="409"/>
      <c r="C32" s="409" t="s">
        <v>16</v>
      </c>
      <c r="D32" s="416"/>
      <c r="E32" s="418"/>
      <c r="F32" s="415"/>
      <c r="G32" s="410"/>
      <c r="H32" s="412">
        <f>D32*B32/1000</f>
        <v>0</v>
      </c>
      <c r="I32" s="413">
        <f>G32*F32</f>
        <v>0</v>
      </c>
    </row>
    <row r="33" spans="1:9" s="414" customFormat="1" ht="15.95" customHeight="1">
      <c r="A33" s="420">
        <f>A32/B31</f>
        <v>4.6499999999999995</v>
      </c>
      <c r="B33" s="421"/>
      <c r="C33" s="409" t="s">
        <v>17</v>
      </c>
      <c r="D33" s="416"/>
      <c r="E33" s="418"/>
      <c r="F33" s="420">
        <f>A33</f>
        <v>4.6499999999999995</v>
      </c>
      <c r="G33" s="410"/>
      <c r="H33" s="412">
        <f>D33*B33/1000</f>
        <v>0</v>
      </c>
      <c r="I33" s="413">
        <f>G33*F33</f>
        <v>0</v>
      </c>
    </row>
    <row r="34" spans="1:9" s="414" customFormat="1" ht="15.95" customHeight="1">
      <c r="A34" s="420"/>
      <c r="B34" s="421"/>
      <c r="C34" s="409"/>
      <c r="D34" s="416"/>
      <c r="E34" s="418"/>
      <c r="F34" s="420"/>
      <c r="G34" s="410"/>
      <c r="H34" s="412"/>
      <c r="I34" s="413"/>
    </row>
    <row r="35" spans="1:9" s="414" customFormat="1" ht="15.95" customHeight="1">
      <c r="A35" s="406"/>
      <c r="B35" s="407">
        <v>21</v>
      </c>
      <c r="C35" s="408" t="s">
        <v>19</v>
      </c>
      <c r="D35" s="409"/>
      <c r="E35" s="410"/>
      <c r="F35" s="411"/>
      <c r="G35" s="410"/>
      <c r="H35" s="412"/>
      <c r="I35" s="413"/>
    </row>
    <row r="36" spans="1:9" s="414" customFormat="1" ht="15.95" customHeight="1">
      <c r="A36" s="415">
        <f>E36*F36</f>
        <v>4.5990000000000002</v>
      </c>
      <c r="B36" s="416">
        <v>3</v>
      </c>
      <c r="C36" s="417" t="s">
        <v>20</v>
      </c>
      <c r="D36" s="416">
        <v>21</v>
      </c>
      <c r="E36" s="418">
        <f>D36*B36/1000</f>
        <v>6.3E-2</v>
      </c>
      <c r="F36" s="415">
        <v>73</v>
      </c>
      <c r="G36" s="419">
        <f>E36+E67</f>
        <v>0.13500000000000001</v>
      </c>
      <c r="H36" s="412">
        <f>D36*B36/1000</f>
        <v>6.3E-2</v>
      </c>
      <c r="I36" s="413">
        <f>G36*F36</f>
        <v>9.8550000000000004</v>
      </c>
    </row>
    <row r="37" spans="1:9" s="414" customFormat="1" ht="15.95" customHeight="1">
      <c r="A37" s="415">
        <f>SUM(A36)</f>
        <v>4.5990000000000002</v>
      </c>
      <c r="B37" s="409"/>
      <c r="C37" s="409" t="s">
        <v>16</v>
      </c>
      <c r="D37" s="416"/>
      <c r="E37" s="418"/>
      <c r="F37" s="415"/>
      <c r="G37" s="410"/>
      <c r="H37" s="412">
        <f>D37*B37/1000</f>
        <v>0</v>
      </c>
      <c r="I37" s="413">
        <f>G37*F37</f>
        <v>0</v>
      </c>
    </row>
    <row r="38" spans="1:9" s="414" customFormat="1" ht="15.95" customHeight="1">
      <c r="A38" s="420">
        <f>A37/B36</f>
        <v>1.5330000000000001</v>
      </c>
      <c r="B38" s="421"/>
      <c r="C38" s="409" t="s">
        <v>17</v>
      </c>
      <c r="D38" s="416"/>
      <c r="E38" s="418"/>
      <c r="F38" s="420">
        <f>A38</f>
        <v>1.5330000000000001</v>
      </c>
      <c r="G38" s="410"/>
      <c r="H38" s="412">
        <f>D38*B38/1000</f>
        <v>0</v>
      </c>
      <c r="I38" s="413">
        <f>G38*F38</f>
        <v>0</v>
      </c>
    </row>
    <row r="39" spans="1:9" s="714" customFormat="1" ht="20.100000000000001" customHeight="1">
      <c r="A39" s="706"/>
      <c r="B39" s="707"/>
      <c r="C39" s="708" t="s">
        <v>116</v>
      </c>
      <c r="D39" s="709"/>
      <c r="E39" s="710"/>
      <c r="F39" s="706"/>
      <c r="G39" s="711"/>
      <c r="H39" s="712"/>
      <c r="I39" s="713"/>
    </row>
    <row r="40" spans="1:9" s="550" customFormat="1" ht="15" customHeight="1">
      <c r="A40" s="543"/>
      <c r="B40" s="583" t="s">
        <v>39</v>
      </c>
      <c r="C40" s="584" t="s">
        <v>160</v>
      </c>
      <c r="D40" s="545"/>
      <c r="E40" s="585"/>
      <c r="F40" s="586"/>
      <c r="G40" s="546"/>
      <c r="H40" s="548"/>
      <c r="I40" s="549"/>
    </row>
    <row r="41" spans="1:9" s="550" customFormat="1" ht="15.95" customHeight="1">
      <c r="A41" s="543">
        <f>E41*F41</f>
        <v>36.796499999999995</v>
      </c>
      <c r="B41" s="544">
        <v>3</v>
      </c>
      <c r="C41" s="545" t="s">
        <v>145</v>
      </c>
      <c r="D41" s="544">
        <v>34</v>
      </c>
      <c r="E41" s="546">
        <f t="shared" ref="E41:E46" si="4">D41*B41/1000</f>
        <v>0.10199999999999999</v>
      </c>
      <c r="F41" s="543">
        <v>360.75</v>
      </c>
      <c r="G41" s="547">
        <f>E41+E51</f>
        <v>0.35399999999999998</v>
      </c>
      <c r="H41" s="548">
        <f t="shared" ref="H41:H48" si="5">D41*B41/1000</f>
        <v>0.10199999999999999</v>
      </c>
      <c r="I41" s="549">
        <f t="shared" ref="I41:I48" si="6">G41*F41</f>
        <v>127.70549999999999</v>
      </c>
    </row>
    <row r="42" spans="1:9" s="550" customFormat="1" ht="15" customHeight="1">
      <c r="A42" s="543">
        <f t="shared" ref="A42:A46" si="7">E42*F42</f>
        <v>5.3930400000000001</v>
      </c>
      <c r="B42" s="544">
        <v>3</v>
      </c>
      <c r="C42" s="545" t="s">
        <v>77</v>
      </c>
      <c r="D42" s="544">
        <v>92</v>
      </c>
      <c r="E42" s="546">
        <f t="shared" si="4"/>
        <v>0.27600000000000002</v>
      </c>
      <c r="F42" s="543">
        <v>19.54</v>
      </c>
      <c r="G42" s="547">
        <f>E42</f>
        <v>0.27600000000000002</v>
      </c>
      <c r="H42" s="548">
        <f t="shared" si="5"/>
        <v>0.27600000000000002</v>
      </c>
      <c r="I42" s="549">
        <f t="shared" si="6"/>
        <v>5.3930400000000001</v>
      </c>
    </row>
    <row r="43" spans="1:9" s="550" customFormat="1" ht="15" customHeight="1">
      <c r="A43" s="543">
        <f t="shared" si="7"/>
        <v>1.1399999999999999</v>
      </c>
      <c r="B43" s="544">
        <v>3</v>
      </c>
      <c r="C43" s="545" t="s">
        <v>27</v>
      </c>
      <c r="D43" s="544">
        <v>10</v>
      </c>
      <c r="E43" s="546">
        <f t="shared" si="4"/>
        <v>0.03</v>
      </c>
      <c r="F43" s="543">
        <v>38</v>
      </c>
      <c r="G43" s="547">
        <f>E43+E52</f>
        <v>7.8E-2</v>
      </c>
      <c r="H43" s="548">
        <f t="shared" si="5"/>
        <v>0.03</v>
      </c>
      <c r="I43" s="549">
        <f t="shared" si="6"/>
        <v>2.964</v>
      </c>
    </row>
    <row r="44" spans="1:9" s="550" customFormat="1" ht="15" customHeight="1">
      <c r="A44" s="543">
        <f t="shared" si="7"/>
        <v>0.73109999999999997</v>
      </c>
      <c r="B44" s="544">
        <v>3</v>
      </c>
      <c r="C44" s="545" t="s">
        <v>28</v>
      </c>
      <c r="D44" s="544">
        <v>2</v>
      </c>
      <c r="E44" s="546">
        <f t="shared" si="4"/>
        <v>6.0000000000000001E-3</v>
      </c>
      <c r="F44" s="543">
        <v>121.85</v>
      </c>
      <c r="G44" s="547">
        <f>E44+E53</f>
        <v>4.8000000000000001E-2</v>
      </c>
      <c r="H44" s="548">
        <f t="shared" si="5"/>
        <v>6.0000000000000001E-3</v>
      </c>
      <c r="I44" s="549">
        <f t="shared" si="6"/>
        <v>5.8487999999999998</v>
      </c>
    </row>
    <row r="45" spans="1:9" s="550" customFormat="1" ht="15" customHeight="1">
      <c r="A45" s="543">
        <f t="shared" si="7"/>
        <v>0.87</v>
      </c>
      <c r="B45" s="544">
        <v>3</v>
      </c>
      <c r="C45" s="545" t="s">
        <v>29</v>
      </c>
      <c r="D45" s="544">
        <v>10</v>
      </c>
      <c r="E45" s="546">
        <f t="shared" si="4"/>
        <v>0.03</v>
      </c>
      <c r="F45" s="543">
        <v>29</v>
      </c>
      <c r="G45" s="547">
        <f>E45+E54</f>
        <v>0.09</v>
      </c>
      <c r="H45" s="548">
        <f t="shared" si="5"/>
        <v>0.03</v>
      </c>
      <c r="I45" s="549">
        <f t="shared" si="6"/>
        <v>2.61</v>
      </c>
    </row>
    <row r="46" spans="1:9" s="550" customFormat="1" ht="15" customHeight="1">
      <c r="A46" s="543">
        <f t="shared" si="7"/>
        <v>4.8000000000000001E-2</v>
      </c>
      <c r="B46" s="544">
        <v>3</v>
      </c>
      <c r="C46" s="545" t="s">
        <v>15</v>
      </c>
      <c r="D46" s="544">
        <v>1</v>
      </c>
      <c r="E46" s="546">
        <f t="shared" si="4"/>
        <v>3.0000000000000001E-3</v>
      </c>
      <c r="F46" s="543">
        <v>16</v>
      </c>
      <c r="G46" s="547"/>
      <c r="H46" s="548">
        <f t="shared" si="5"/>
        <v>3.0000000000000001E-3</v>
      </c>
      <c r="I46" s="549">
        <f t="shared" si="6"/>
        <v>0</v>
      </c>
    </row>
    <row r="47" spans="1:9" s="550" customFormat="1" ht="15" customHeight="1">
      <c r="A47" s="543">
        <f>SUM(A41:A46)</f>
        <v>44.978639999999992</v>
      </c>
      <c r="B47" s="544"/>
      <c r="C47" s="545" t="s">
        <v>16</v>
      </c>
      <c r="D47" s="544"/>
      <c r="E47" s="546"/>
      <c r="F47" s="543"/>
      <c r="G47" s="547"/>
      <c r="H47" s="548">
        <f t="shared" si="5"/>
        <v>0</v>
      </c>
      <c r="I47" s="549">
        <f t="shared" si="6"/>
        <v>0</v>
      </c>
    </row>
    <row r="48" spans="1:9" s="550" customFormat="1" ht="15" customHeight="1">
      <c r="A48" s="587">
        <f>A47/B46</f>
        <v>14.992879999999998</v>
      </c>
      <c r="B48" s="545"/>
      <c r="C48" s="545" t="s">
        <v>17</v>
      </c>
      <c r="D48" s="544"/>
      <c r="E48" s="546"/>
      <c r="F48" s="587">
        <f>A48</f>
        <v>14.992879999999998</v>
      </c>
      <c r="G48" s="547"/>
      <c r="H48" s="548">
        <f t="shared" si="5"/>
        <v>0</v>
      </c>
      <c r="I48" s="549">
        <f t="shared" si="6"/>
        <v>0</v>
      </c>
    </row>
    <row r="49" spans="1:15" s="550" customFormat="1" ht="15" customHeight="1">
      <c r="A49" s="587"/>
      <c r="B49" s="545"/>
      <c r="C49" s="588"/>
      <c r="D49" s="589"/>
      <c r="E49" s="546"/>
      <c r="F49" s="587"/>
      <c r="G49" s="547"/>
      <c r="H49" s="548"/>
      <c r="I49" s="549"/>
    </row>
    <row r="50" spans="1:15" s="610" customFormat="1" ht="15.75">
      <c r="A50" s="627"/>
      <c r="B50" s="628" t="s">
        <v>153</v>
      </c>
      <c r="C50" s="1368" t="s">
        <v>154</v>
      </c>
      <c r="D50" s="1369"/>
      <c r="E50" s="629"/>
      <c r="F50" s="599"/>
      <c r="G50" s="629"/>
      <c r="H50" s="630"/>
      <c r="I50" s="631"/>
    </row>
    <row r="51" spans="1:15" s="639" customFormat="1">
      <c r="A51" s="632">
        <f>E51*F51</f>
        <v>90.909000000000006</v>
      </c>
      <c r="B51" s="633">
        <v>3</v>
      </c>
      <c r="C51" s="634" t="s">
        <v>109</v>
      </c>
      <c r="D51" s="633">
        <v>84</v>
      </c>
      <c r="E51" s="635">
        <f>D51*B51/1000</f>
        <v>0.252</v>
      </c>
      <c r="F51" s="632">
        <v>360.75</v>
      </c>
      <c r="G51" s="636"/>
      <c r="H51" s="637">
        <f t="shared" ref="H51:H59" si="8">D51*B51/1000</f>
        <v>0.252</v>
      </c>
      <c r="I51" s="638">
        <f t="shared" ref="I51:I59" si="9">G51*F51</f>
        <v>0</v>
      </c>
    </row>
    <row r="52" spans="1:15" s="647" customFormat="1">
      <c r="A52" s="640">
        <f t="shared" ref="A52:A57" si="10">E52*F52</f>
        <v>1.8240000000000001</v>
      </c>
      <c r="B52" s="633">
        <v>3</v>
      </c>
      <c r="C52" s="641" t="s">
        <v>27</v>
      </c>
      <c r="D52" s="642">
        <v>16</v>
      </c>
      <c r="E52" s="643">
        <f t="shared" ref="E52:E56" si="11">D52*B52/1000</f>
        <v>4.8000000000000001E-2</v>
      </c>
      <c r="F52" s="640">
        <v>38</v>
      </c>
      <c r="G52" s="644"/>
      <c r="H52" s="645">
        <f t="shared" si="8"/>
        <v>4.8000000000000001E-2</v>
      </c>
      <c r="I52" s="646">
        <f t="shared" si="9"/>
        <v>0</v>
      </c>
    </row>
    <row r="53" spans="1:15" s="610" customFormat="1">
      <c r="A53" s="627">
        <f t="shared" si="10"/>
        <v>5.1177000000000001</v>
      </c>
      <c r="B53" s="633">
        <v>3</v>
      </c>
      <c r="C53" s="648" t="s">
        <v>28</v>
      </c>
      <c r="D53" s="599">
        <v>14</v>
      </c>
      <c r="E53" s="629">
        <f t="shared" si="11"/>
        <v>4.2000000000000003E-2</v>
      </c>
      <c r="F53" s="627">
        <v>121.85</v>
      </c>
      <c r="G53" s="649"/>
      <c r="H53" s="630">
        <f>D53*B53/1000</f>
        <v>4.2000000000000003E-2</v>
      </c>
      <c r="I53" s="631">
        <f>G53*F53</f>
        <v>0</v>
      </c>
    </row>
    <row r="54" spans="1:15" s="610" customFormat="1">
      <c r="A54" s="627">
        <f t="shared" si="10"/>
        <v>1.74</v>
      </c>
      <c r="B54" s="633">
        <v>3</v>
      </c>
      <c r="C54" s="648" t="s">
        <v>155</v>
      </c>
      <c r="D54" s="599">
        <v>20</v>
      </c>
      <c r="E54" s="629">
        <f t="shared" si="11"/>
        <v>0.06</v>
      </c>
      <c r="F54" s="627">
        <v>29</v>
      </c>
      <c r="G54" s="649"/>
      <c r="H54" s="630">
        <f t="shared" ref="H54" si="12">D54*B54/1000</f>
        <v>0.06</v>
      </c>
      <c r="I54" s="631">
        <f t="shared" ref="I54" si="13">G54*F54</f>
        <v>0</v>
      </c>
    </row>
    <row r="55" spans="1:15" s="610" customFormat="1">
      <c r="A55" s="627">
        <f t="shared" si="10"/>
        <v>13.4337</v>
      </c>
      <c r="B55" s="633">
        <v>3</v>
      </c>
      <c r="C55" s="648" t="s">
        <v>34</v>
      </c>
      <c r="D55" s="599">
        <v>70</v>
      </c>
      <c r="E55" s="629">
        <f t="shared" si="11"/>
        <v>0.21</v>
      </c>
      <c r="F55" s="627">
        <v>63.97</v>
      </c>
      <c r="G55" s="649">
        <f t="shared" ref="G55" si="14">E55</f>
        <v>0.21</v>
      </c>
      <c r="H55" s="630">
        <f t="shared" si="8"/>
        <v>0.21</v>
      </c>
      <c r="I55" s="631">
        <f t="shared" si="9"/>
        <v>13.4337</v>
      </c>
    </row>
    <row r="56" spans="1:15" s="610" customFormat="1">
      <c r="A56" s="627">
        <f t="shared" si="10"/>
        <v>3.456</v>
      </c>
      <c r="B56" s="633">
        <v>3</v>
      </c>
      <c r="C56" s="648" t="s">
        <v>30</v>
      </c>
      <c r="D56" s="599">
        <v>10</v>
      </c>
      <c r="E56" s="629">
        <f t="shared" si="11"/>
        <v>0.03</v>
      </c>
      <c r="F56" s="627">
        <v>115.2</v>
      </c>
      <c r="G56" s="649">
        <f>E56</f>
        <v>0.03</v>
      </c>
      <c r="H56" s="630">
        <f>D56*B56/1000</f>
        <v>0.03</v>
      </c>
      <c r="I56" s="631">
        <f>G56*F56</f>
        <v>3.456</v>
      </c>
    </row>
    <row r="57" spans="1:15" s="610" customFormat="1">
      <c r="A57" s="627">
        <f t="shared" si="10"/>
        <v>9.6000000000000002E-2</v>
      </c>
      <c r="B57" s="633">
        <v>3</v>
      </c>
      <c r="C57" s="648" t="s">
        <v>31</v>
      </c>
      <c r="D57" s="599">
        <v>2</v>
      </c>
      <c r="E57" s="629">
        <f>B57*D57/1000</f>
        <v>6.0000000000000001E-3</v>
      </c>
      <c r="F57" s="627">
        <v>16</v>
      </c>
      <c r="G57" s="649"/>
      <c r="H57" s="630">
        <f t="shared" si="8"/>
        <v>6.0000000000000001E-3</v>
      </c>
      <c r="I57" s="631">
        <f t="shared" si="9"/>
        <v>0</v>
      </c>
    </row>
    <row r="58" spans="1:15" s="610" customFormat="1">
      <c r="A58" s="627">
        <f>SUM(A51:A57)</f>
        <v>116.57640000000001</v>
      </c>
      <c r="B58" s="599"/>
      <c r="C58" s="650" t="s">
        <v>16</v>
      </c>
      <c r="D58" s="599"/>
      <c r="E58" s="629"/>
      <c r="F58" s="627"/>
      <c r="G58" s="649"/>
      <c r="H58" s="630">
        <f t="shared" si="8"/>
        <v>0</v>
      </c>
      <c r="I58" s="631">
        <f t="shared" si="9"/>
        <v>0</v>
      </c>
    </row>
    <row r="59" spans="1:15" s="610" customFormat="1" ht="15.75">
      <c r="A59" s="615">
        <f>A58/B57</f>
        <v>38.858800000000002</v>
      </c>
      <c r="B59" s="599"/>
      <c r="C59" s="650" t="s">
        <v>17</v>
      </c>
      <c r="D59" s="599"/>
      <c r="E59" s="629"/>
      <c r="F59" s="615">
        <f>A59</f>
        <v>38.858800000000002</v>
      </c>
      <c r="G59" s="649"/>
      <c r="H59" s="630">
        <f t="shared" si="8"/>
        <v>0</v>
      </c>
      <c r="I59" s="631">
        <f t="shared" si="9"/>
        <v>0</v>
      </c>
    </row>
    <row r="60" spans="1:15" s="610" customFormat="1" ht="15.75">
      <c r="A60" s="615"/>
      <c r="B60" s="599"/>
      <c r="C60" s="651"/>
      <c r="D60" s="603"/>
      <c r="E60" s="629"/>
      <c r="F60" s="615"/>
      <c r="G60" s="649"/>
      <c r="H60" s="630"/>
      <c r="I60" s="631"/>
    </row>
    <row r="61" spans="1:15" s="414" customFormat="1" ht="15.95" customHeight="1">
      <c r="A61" s="406"/>
      <c r="B61" s="407">
        <v>200</v>
      </c>
      <c r="C61" s="408" t="s">
        <v>156</v>
      </c>
      <c r="D61" s="409"/>
      <c r="E61" s="410"/>
      <c r="F61" s="411"/>
      <c r="G61" s="418"/>
      <c r="H61" s="412"/>
      <c r="I61" s="413"/>
      <c r="O61" s="414" t="s">
        <v>18</v>
      </c>
    </row>
    <row r="62" spans="1:15" s="414" customFormat="1" ht="15.95" customHeight="1">
      <c r="A62" s="415">
        <f>E62*F62</f>
        <v>24.84</v>
      </c>
      <c r="B62" s="416">
        <v>3</v>
      </c>
      <c r="C62" s="417" t="s">
        <v>46</v>
      </c>
      <c r="D62" s="416">
        <v>20</v>
      </c>
      <c r="E62" s="418">
        <f>D62*B62/1000</f>
        <v>0.06</v>
      </c>
      <c r="F62" s="415">
        <v>414</v>
      </c>
      <c r="G62" s="419">
        <f>E62</f>
        <v>0.06</v>
      </c>
      <c r="H62" s="412">
        <f>D62*B62/1000</f>
        <v>0.06</v>
      </c>
      <c r="I62" s="413">
        <f>G62*F62</f>
        <v>24.84</v>
      </c>
    </row>
    <row r="63" spans="1:15" s="610" customFormat="1">
      <c r="A63" s="627">
        <f>SUM(A62:A62)</f>
        <v>24.84</v>
      </c>
      <c r="B63" s="600"/>
      <c r="C63" s="600" t="s">
        <v>16</v>
      </c>
      <c r="D63" s="599"/>
      <c r="E63" s="629"/>
      <c r="F63" s="627"/>
      <c r="G63" s="601"/>
      <c r="H63" s="630">
        <f>D63*B63/1000</f>
        <v>0</v>
      </c>
      <c r="I63" s="631">
        <f>G63*F63</f>
        <v>0</v>
      </c>
    </row>
    <row r="64" spans="1:15" s="610" customFormat="1" ht="15.75">
      <c r="A64" s="615">
        <f>A63/B62</f>
        <v>8.2799999999999994</v>
      </c>
      <c r="B64" s="606"/>
      <c r="C64" s="600" t="s">
        <v>17</v>
      </c>
      <c r="D64" s="599"/>
      <c r="E64" s="629"/>
      <c r="F64" s="615">
        <f>A64</f>
        <v>8.2799999999999994</v>
      </c>
      <c r="G64" s="601"/>
      <c r="H64" s="630">
        <f>D64*B64/1000</f>
        <v>0</v>
      </c>
      <c r="I64" s="631">
        <f>G64*F64</f>
        <v>0</v>
      </c>
    </row>
    <row r="65" spans="1:9" s="660" customFormat="1" ht="15.75">
      <c r="A65" s="652"/>
      <c r="B65" s="653"/>
      <c r="C65" s="654"/>
      <c r="D65" s="655"/>
      <c r="E65" s="656"/>
      <c r="F65" s="652"/>
      <c r="G65" s="657"/>
      <c r="H65" s="658"/>
      <c r="I65" s="659"/>
    </row>
    <row r="66" spans="1:9" s="610" customFormat="1" ht="15.75">
      <c r="A66" s="661"/>
      <c r="B66" s="628">
        <v>24</v>
      </c>
      <c r="C66" s="662" t="s">
        <v>19</v>
      </c>
      <c r="D66" s="600"/>
      <c r="E66" s="601"/>
      <c r="F66" s="663"/>
      <c r="G66" s="601"/>
      <c r="H66" s="630"/>
      <c r="I66" s="631"/>
    </row>
    <row r="67" spans="1:9" s="610" customFormat="1">
      <c r="A67" s="627">
        <f>E67*F67</f>
        <v>5.2559999999999993</v>
      </c>
      <c r="B67" s="599">
        <v>3</v>
      </c>
      <c r="C67" s="648" t="s">
        <v>20</v>
      </c>
      <c r="D67" s="599">
        <v>24</v>
      </c>
      <c r="E67" s="629">
        <f>D67*B67/1000</f>
        <v>7.1999999999999995E-2</v>
      </c>
      <c r="F67" s="627">
        <v>73</v>
      </c>
      <c r="G67" s="649"/>
      <c r="H67" s="630">
        <f>D67*B67/1000</f>
        <v>7.1999999999999995E-2</v>
      </c>
      <c r="I67" s="631">
        <f>G67*F67</f>
        <v>0</v>
      </c>
    </row>
    <row r="68" spans="1:9" s="610" customFormat="1">
      <c r="A68" s="627">
        <f>SUM(A67)</f>
        <v>5.2559999999999993</v>
      </c>
      <c r="B68" s="600"/>
      <c r="C68" s="600" t="s">
        <v>16</v>
      </c>
      <c r="D68" s="599"/>
      <c r="E68" s="629"/>
      <c r="F68" s="627"/>
      <c r="G68" s="601"/>
      <c r="H68" s="630">
        <f>D68*B68/1000</f>
        <v>0</v>
      </c>
      <c r="I68" s="631">
        <f>G68*F68</f>
        <v>0</v>
      </c>
    </row>
    <row r="69" spans="1:9" s="610" customFormat="1" ht="15.75">
      <c r="A69" s="615">
        <f>A68/B67</f>
        <v>1.7519999999999998</v>
      </c>
      <c r="B69" s="606"/>
      <c r="C69" s="600" t="s">
        <v>17</v>
      </c>
      <c r="D69" s="599"/>
      <c r="E69" s="629"/>
      <c r="F69" s="615">
        <f>A69</f>
        <v>1.7519999999999998</v>
      </c>
      <c r="G69" s="601"/>
      <c r="H69" s="630">
        <f>D69*B69/1000</f>
        <v>0</v>
      </c>
      <c r="I69" s="631">
        <f>G69*F69</f>
        <v>0</v>
      </c>
    </row>
    <row r="70" spans="1:9" s="610" customFormat="1" ht="15.75">
      <c r="A70" s="615"/>
      <c r="B70" s="606"/>
      <c r="C70" s="600"/>
      <c r="D70" s="599"/>
      <c r="E70" s="629"/>
      <c r="F70" s="615"/>
      <c r="G70" s="601"/>
      <c r="H70" s="630"/>
      <c r="I70" s="631"/>
    </row>
    <row r="71" spans="1:9" s="610" customFormat="1" ht="15.75">
      <c r="A71" s="661"/>
      <c r="B71" s="628">
        <v>23</v>
      </c>
      <c r="C71" s="662" t="s">
        <v>32</v>
      </c>
      <c r="D71" s="600"/>
      <c r="E71" s="601"/>
      <c r="F71" s="663"/>
      <c r="G71" s="601"/>
      <c r="H71" s="630"/>
      <c r="I71" s="631"/>
    </row>
    <row r="72" spans="1:9" s="610" customFormat="1">
      <c r="A72" s="627">
        <f>E72*F72</f>
        <v>4.9701420000000001</v>
      </c>
      <c r="B72" s="599">
        <v>3</v>
      </c>
      <c r="C72" s="648" t="s">
        <v>100</v>
      </c>
      <c r="D72" s="599">
        <v>23.334</v>
      </c>
      <c r="E72" s="629">
        <f>D72*B72/1000</f>
        <v>7.0001999999999995E-2</v>
      </c>
      <c r="F72" s="627">
        <v>71</v>
      </c>
      <c r="G72" s="649">
        <f>E72</f>
        <v>7.0001999999999995E-2</v>
      </c>
      <c r="H72" s="630">
        <f>D72*B72/1000</f>
        <v>7.0001999999999995E-2</v>
      </c>
      <c r="I72" s="631">
        <f>G72*F72</f>
        <v>4.9701420000000001</v>
      </c>
    </row>
    <row r="73" spans="1:9" s="610" customFormat="1">
      <c r="A73" s="627">
        <f>SUM(A72)</f>
        <v>4.9701420000000001</v>
      </c>
      <c r="B73" s="600"/>
      <c r="C73" s="600" t="s">
        <v>16</v>
      </c>
      <c r="D73" s="599"/>
      <c r="E73" s="629"/>
      <c r="F73" s="627"/>
      <c r="G73" s="601"/>
      <c r="H73" s="630">
        <f>D73*B73/1000</f>
        <v>0</v>
      </c>
      <c r="I73" s="631">
        <f>G73*F73</f>
        <v>0</v>
      </c>
    </row>
    <row r="74" spans="1:9" s="610" customFormat="1" ht="15.75">
      <c r="A74" s="615">
        <f>A73/B72</f>
        <v>1.656714</v>
      </c>
      <c r="B74" s="606"/>
      <c r="C74" s="600" t="s">
        <v>17</v>
      </c>
      <c r="D74" s="599"/>
      <c r="E74" s="629"/>
      <c r="F74" s="615">
        <f>A74</f>
        <v>1.656714</v>
      </c>
      <c r="G74" s="601"/>
      <c r="H74" s="630">
        <f>D74*B74/1000</f>
        <v>0</v>
      </c>
      <c r="I74" s="631">
        <f>G74*F74</f>
        <v>0</v>
      </c>
    </row>
    <row r="75" spans="1:9" s="610" customFormat="1" ht="15.75">
      <c r="A75" s="615"/>
      <c r="B75" s="606"/>
      <c r="C75" s="600"/>
      <c r="D75" s="599"/>
      <c r="E75" s="629"/>
      <c r="F75" s="615"/>
      <c r="G75" s="601"/>
      <c r="H75" s="630"/>
      <c r="I75" s="631"/>
    </row>
    <row r="76" spans="1:9" s="610" customFormat="1" ht="15.75">
      <c r="A76" s="615">
        <f>A73+A68+A63+A58+A47+A37+A27+A21+A32</f>
        <v>261.94228199999998</v>
      </c>
      <c r="B76" s="600"/>
      <c r="C76" s="606" t="s">
        <v>21</v>
      </c>
      <c r="D76" s="600"/>
      <c r="E76" s="601"/>
      <c r="F76" s="615">
        <f>F77*B72</f>
        <v>261.94228199999998</v>
      </c>
      <c r="G76" s="601"/>
      <c r="H76" s="598"/>
      <c r="I76" s="631">
        <f>SUM(I14:I75)</f>
        <v>261.94228199999998</v>
      </c>
    </row>
    <row r="77" spans="1:9" s="610" customFormat="1" ht="15.75">
      <c r="A77" s="615">
        <f>A76/B72</f>
        <v>87.314093999999997</v>
      </c>
      <c r="B77" s="600"/>
      <c r="C77" s="606" t="s">
        <v>17</v>
      </c>
      <c r="D77" s="600"/>
      <c r="E77" s="601"/>
      <c r="F77" s="615">
        <f>A77</f>
        <v>87.314093999999997</v>
      </c>
      <c r="G77" s="601"/>
      <c r="H77" s="630"/>
      <c r="I77" s="631"/>
    </row>
    <row r="78" spans="1:9" s="610" customFormat="1" ht="15.75">
      <c r="C78" s="1370" t="s">
        <v>101</v>
      </c>
      <c r="D78" s="1370"/>
      <c r="E78" s="1370"/>
      <c r="F78" s="1370"/>
      <c r="G78" s="1370"/>
      <c r="H78" s="664"/>
      <c r="I78" s="593"/>
    </row>
    <row r="79" spans="1:9" s="610" customFormat="1" ht="15.75">
      <c r="C79" s="1370" t="s">
        <v>22</v>
      </c>
      <c r="D79" s="1370"/>
      <c r="E79" s="1370"/>
      <c r="F79" s="1370"/>
      <c r="G79" s="1370"/>
      <c r="H79" s="664"/>
      <c r="I79" s="593"/>
    </row>
    <row r="80" spans="1:9" s="610" customFormat="1" ht="15.75">
      <c r="B80" s="665"/>
      <c r="C80" s="665" t="s">
        <v>23</v>
      </c>
      <c r="D80" s="665"/>
      <c r="E80" s="665"/>
      <c r="F80" s="665"/>
      <c r="G80" s="665"/>
      <c r="H80" s="593"/>
      <c r="I80" s="593"/>
    </row>
    <row r="83" spans="3:3">
      <c r="C83" s="269" t="s">
        <v>157</v>
      </c>
    </row>
  </sheetData>
  <mergeCells count="12">
    <mergeCell ref="F6:G6"/>
    <mergeCell ref="F8:G8"/>
    <mergeCell ref="C50:D50"/>
    <mergeCell ref="C78:G78"/>
    <mergeCell ref="C79:G7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22" zoomScale="60" workbookViewId="0">
      <selection activeCell="D53" sqref="D53"/>
    </sheetView>
  </sheetViews>
  <sheetFormatPr defaultRowHeight="15"/>
  <cols>
    <col min="1" max="1" width="17.85546875" style="269" customWidth="1"/>
    <col min="2" max="2" width="9.28515625" style="269" bestFit="1" customWidth="1"/>
    <col min="3" max="3" width="60.28515625" style="269" customWidth="1"/>
    <col min="4" max="4" width="9.28515625" style="269" bestFit="1" customWidth="1"/>
    <col min="5" max="5" width="9.42578125" style="269" bestFit="1" customWidth="1"/>
    <col min="6" max="6" width="17" style="269" customWidth="1"/>
    <col min="7" max="8" width="9.42578125" style="269" bestFit="1" customWidth="1"/>
    <col min="9" max="9" width="16.42578125" style="269" customWidth="1"/>
    <col min="10" max="16384" width="9.140625" style="269"/>
  </cols>
  <sheetData>
    <row r="1" spans="1:9" s="592" customFormat="1">
      <c r="H1" s="593"/>
      <c r="I1" s="593"/>
    </row>
    <row r="2" spans="1:9" s="592" customFormat="1" ht="15.75">
      <c r="A2" s="594"/>
      <c r="B2" s="1353" t="s">
        <v>0</v>
      </c>
      <c r="C2" s="1353"/>
      <c r="D2" s="1353"/>
      <c r="E2" s="1353"/>
      <c r="F2" s="1353"/>
      <c r="G2" s="1353"/>
      <c r="H2" s="593"/>
      <c r="I2" s="593"/>
    </row>
    <row r="3" spans="1:9" s="592" customFormat="1" ht="15.75">
      <c r="A3" s="594"/>
      <c r="B3" s="1353"/>
      <c r="C3" s="1353"/>
      <c r="D3" s="1353"/>
      <c r="E3" s="1353"/>
      <c r="F3" s="1353"/>
      <c r="G3" s="1353"/>
      <c r="H3" s="593"/>
      <c r="I3" s="593"/>
    </row>
    <row r="4" spans="1:9" s="592" customFormat="1">
      <c r="A4" s="594"/>
      <c r="B4" s="1354"/>
      <c r="C4" s="1356" t="s">
        <v>1</v>
      </c>
      <c r="D4" s="1358" t="s">
        <v>2</v>
      </c>
      <c r="E4" s="1360" t="s">
        <v>3</v>
      </c>
      <c r="F4" s="595"/>
      <c r="G4" s="596"/>
      <c r="H4" s="593"/>
      <c r="I4" s="593"/>
    </row>
    <row r="5" spans="1:9" s="592" customFormat="1" ht="15.75">
      <c r="A5" s="597"/>
      <c r="B5" s="1355"/>
      <c r="C5" s="1357"/>
      <c r="D5" s="1359"/>
      <c r="E5" s="1361"/>
      <c r="F5" s="1362" t="s">
        <v>4</v>
      </c>
      <c r="G5" s="1363"/>
      <c r="H5" s="593"/>
      <c r="I5" s="593"/>
    </row>
    <row r="6" spans="1:9" s="592" customFormat="1">
      <c r="A6" s="598"/>
      <c r="B6" s="599"/>
      <c r="C6" s="600"/>
      <c r="D6" s="601"/>
      <c r="E6" s="602"/>
      <c r="F6" s="1364" t="s">
        <v>5</v>
      </c>
      <c r="G6" s="1365"/>
      <c r="H6" s="593"/>
      <c r="I6" s="593"/>
    </row>
    <row r="7" spans="1:9" s="592" customFormat="1">
      <c r="A7" s="598"/>
      <c r="B7" s="603"/>
      <c r="C7" s="600"/>
      <c r="D7" s="601"/>
      <c r="E7" s="602"/>
      <c r="F7" s="604"/>
      <c r="G7" s="605"/>
      <c r="H7" s="593"/>
      <c r="I7" s="593"/>
    </row>
    <row r="8" spans="1:9" s="592" customFormat="1">
      <c r="A8" s="598"/>
      <c r="B8" s="603"/>
      <c r="C8" s="600"/>
      <c r="D8" s="601"/>
      <c r="E8" s="602"/>
      <c r="F8" s="1366"/>
      <c r="G8" s="1367"/>
      <c r="H8" s="593"/>
      <c r="I8" s="593"/>
    </row>
    <row r="9" spans="1:9" s="592" customFormat="1" ht="15.75">
      <c r="A9" s="598"/>
      <c r="B9" s="603"/>
      <c r="C9" s="606"/>
      <c r="D9" s="601"/>
      <c r="E9" s="602"/>
      <c r="F9" s="595"/>
      <c r="G9" s="607"/>
      <c r="H9" s="593"/>
      <c r="I9" s="593"/>
    </row>
    <row r="10" spans="1:9" s="592" customFormat="1" ht="15.75">
      <c r="A10" s="608"/>
      <c r="B10" s="609"/>
      <c r="C10" s="600"/>
      <c r="D10" s="601"/>
      <c r="E10" s="602"/>
      <c r="F10" s="595"/>
      <c r="G10" s="607"/>
      <c r="H10" s="593"/>
      <c r="I10" s="593"/>
    </row>
    <row r="11" spans="1:9" s="592" customFormat="1" ht="20.25">
      <c r="A11" s="594"/>
      <c r="B11" s="610"/>
      <c r="C11" s="611" t="s">
        <v>126</v>
      </c>
      <c r="D11" s="596"/>
      <c r="E11" s="595"/>
      <c r="F11" s="595"/>
      <c r="G11" s="596"/>
      <c r="H11" s="593"/>
      <c r="I11" s="593"/>
    </row>
    <row r="12" spans="1:9" s="592" customFormat="1" ht="75">
      <c r="A12" s="612" t="s">
        <v>6</v>
      </c>
      <c r="B12" s="613" t="s">
        <v>7</v>
      </c>
      <c r="C12" s="613" t="s">
        <v>8</v>
      </c>
      <c r="D12" s="613" t="s">
        <v>9</v>
      </c>
      <c r="E12" s="614" t="s">
        <v>10</v>
      </c>
      <c r="F12" s="613" t="s">
        <v>11</v>
      </c>
      <c r="G12" s="614" t="s">
        <v>12</v>
      </c>
      <c r="H12" s="593"/>
      <c r="I12" s="593"/>
    </row>
    <row r="13" spans="1:9" s="592" customFormat="1" ht="20.25">
      <c r="A13" s="615"/>
      <c r="B13" s="616"/>
      <c r="C13" s="617">
        <v>45243</v>
      </c>
      <c r="D13" s="613"/>
      <c r="E13" s="614"/>
      <c r="F13" s="616"/>
      <c r="G13" s="614"/>
      <c r="H13" s="593"/>
      <c r="I13" s="593"/>
    </row>
    <row r="14" spans="1:9" s="714" customFormat="1" ht="20.100000000000001" customHeight="1">
      <c r="A14" s="706"/>
      <c r="B14" s="707"/>
      <c r="C14" s="708" t="s">
        <v>116</v>
      </c>
      <c r="D14" s="709"/>
      <c r="E14" s="710"/>
      <c r="F14" s="706"/>
      <c r="G14" s="711"/>
      <c r="H14" s="712"/>
      <c r="I14" s="713"/>
    </row>
    <row r="15" spans="1:9" s="550" customFormat="1" ht="15" customHeight="1">
      <c r="A15" s="543"/>
      <c r="B15" s="583" t="s">
        <v>55</v>
      </c>
      <c r="C15" s="584" t="s">
        <v>160</v>
      </c>
      <c r="D15" s="545"/>
      <c r="E15" s="585"/>
      <c r="F15" s="586"/>
      <c r="G15" s="546"/>
      <c r="H15" s="548"/>
      <c r="I15" s="549"/>
    </row>
    <row r="16" spans="1:9" s="550" customFormat="1" ht="15.95" customHeight="1">
      <c r="A16" s="543">
        <f>E16*F16</f>
        <v>2860.7474999999999</v>
      </c>
      <c r="B16" s="544">
        <v>305</v>
      </c>
      <c r="C16" s="545" t="s">
        <v>145</v>
      </c>
      <c r="D16" s="544">
        <v>26</v>
      </c>
      <c r="E16" s="546">
        <f t="shared" ref="E16:E21" si="0">D16*B16/1000</f>
        <v>7.93</v>
      </c>
      <c r="F16" s="543">
        <v>360.75</v>
      </c>
      <c r="G16" s="547">
        <f>E16+E26</f>
        <v>33.549999999999997</v>
      </c>
      <c r="H16" s="548">
        <f t="shared" ref="H16:H23" si="1">D16*B16/1000</f>
        <v>7.93</v>
      </c>
      <c r="I16" s="549">
        <f t="shared" ref="I16:I23" si="2">G16*F16</f>
        <v>12103.162499999999</v>
      </c>
    </row>
    <row r="17" spans="1:9" s="550" customFormat="1" ht="15" customHeight="1">
      <c r="A17" s="543">
        <f t="shared" ref="A17:A21" si="3">E17*F17</f>
        <v>897.92</v>
      </c>
      <c r="B17" s="544">
        <v>305</v>
      </c>
      <c r="C17" s="545" t="s">
        <v>77</v>
      </c>
      <c r="D17" s="544">
        <v>92</v>
      </c>
      <c r="E17" s="546">
        <f t="shared" si="0"/>
        <v>28.06</v>
      </c>
      <c r="F17" s="543">
        <v>32</v>
      </c>
      <c r="G17" s="547">
        <f>E17</f>
        <v>28.06</v>
      </c>
      <c r="H17" s="548">
        <f t="shared" si="1"/>
        <v>28.06</v>
      </c>
      <c r="I17" s="549">
        <f t="shared" si="2"/>
        <v>897.92</v>
      </c>
    </row>
    <row r="18" spans="1:9" s="550" customFormat="1" ht="15" customHeight="1">
      <c r="A18" s="543">
        <f t="shared" si="3"/>
        <v>115.89999999999999</v>
      </c>
      <c r="B18" s="544">
        <v>305</v>
      </c>
      <c r="C18" s="545" t="s">
        <v>27</v>
      </c>
      <c r="D18" s="544">
        <v>10</v>
      </c>
      <c r="E18" s="546">
        <f t="shared" si="0"/>
        <v>3.05</v>
      </c>
      <c r="F18" s="543">
        <v>38</v>
      </c>
      <c r="G18" s="547">
        <f>E18+E27</f>
        <v>7.93</v>
      </c>
      <c r="H18" s="548">
        <f t="shared" si="1"/>
        <v>3.05</v>
      </c>
      <c r="I18" s="549">
        <f t="shared" si="2"/>
        <v>301.33999999999997</v>
      </c>
    </row>
    <row r="19" spans="1:9" s="550" customFormat="1" ht="15" customHeight="1">
      <c r="A19" s="543">
        <f t="shared" si="3"/>
        <v>55.692999999999998</v>
      </c>
      <c r="B19" s="544">
        <v>305</v>
      </c>
      <c r="C19" s="545" t="s">
        <v>28</v>
      </c>
      <c r="D19" s="544">
        <v>2</v>
      </c>
      <c r="E19" s="546">
        <f t="shared" si="0"/>
        <v>0.61</v>
      </c>
      <c r="F19" s="543">
        <v>91.3</v>
      </c>
      <c r="G19" s="547">
        <f>E19+E28</f>
        <v>4.88</v>
      </c>
      <c r="H19" s="548">
        <f t="shared" si="1"/>
        <v>0.61</v>
      </c>
      <c r="I19" s="549">
        <f t="shared" si="2"/>
        <v>445.54399999999998</v>
      </c>
    </row>
    <row r="20" spans="1:9" s="550" customFormat="1" ht="15" customHeight="1">
      <c r="A20" s="543">
        <f t="shared" si="3"/>
        <v>88.449999999999989</v>
      </c>
      <c r="B20" s="544">
        <v>305</v>
      </c>
      <c r="C20" s="545" t="s">
        <v>29</v>
      </c>
      <c r="D20" s="544">
        <v>10</v>
      </c>
      <c r="E20" s="546">
        <f t="shared" si="0"/>
        <v>3.05</v>
      </c>
      <c r="F20" s="543">
        <v>29</v>
      </c>
      <c r="G20" s="547">
        <f>E20+E29</f>
        <v>9.1499999999999986</v>
      </c>
      <c r="H20" s="548">
        <f t="shared" si="1"/>
        <v>3.05</v>
      </c>
      <c r="I20" s="549">
        <f t="shared" si="2"/>
        <v>265.34999999999997</v>
      </c>
    </row>
    <row r="21" spans="1:9" s="550" customFormat="1" ht="15" customHeight="1">
      <c r="A21" s="543">
        <f t="shared" si="3"/>
        <v>6.4050000000000002</v>
      </c>
      <c r="B21" s="544">
        <v>305</v>
      </c>
      <c r="C21" s="545" t="s">
        <v>15</v>
      </c>
      <c r="D21" s="544">
        <v>1</v>
      </c>
      <c r="E21" s="546">
        <f t="shared" si="0"/>
        <v>0.30499999999999999</v>
      </c>
      <c r="F21" s="543">
        <v>21</v>
      </c>
      <c r="G21" s="547">
        <f>E21+E32</f>
        <v>0.91500000000000004</v>
      </c>
      <c r="H21" s="548">
        <f t="shared" si="1"/>
        <v>0.30499999999999999</v>
      </c>
      <c r="I21" s="549">
        <f t="shared" si="2"/>
        <v>19.215</v>
      </c>
    </row>
    <row r="22" spans="1:9" s="550" customFormat="1" ht="15" customHeight="1">
      <c r="A22" s="543">
        <f>SUM(A16:A21)</f>
        <v>4025.1155000000003</v>
      </c>
      <c r="B22" s="544"/>
      <c r="C22" s="545" t="s">
        <v>16</v>
      </c>
      <c r="D22" s="544"/>
      <c r="E22" s="546"/>
      <c r="F22" s="543"/>
      <c r="G22" s="547"/>
      <c r="H22" s="548">
        <f t="shared" si="1"/>
        <v>0</v>
      </c>
      <c r="I22" s="549">
        <f t="shared" si="2"/>
        <v>0</v>
      </c>
    </row>
    <row r="23" spans="1:9" s="550" customFormat="1" ht="15" customHeight="1">
      <c r="A23" s="587">
        <f>A22/B21</f>
        <v>13.197100000000001</v>
      </c>
      <c r="B23" s="545"/>
      <c r="C23" s="545" t="s">
        <v>17</v>
      </c>
      <c r="D23" s="544"/>
      <c r="E23" s="546"/>
      <c r="F23" s="587">
        <f>A23</f>
        <v>13.197100000000001</v>
      </c>
      <c r="G23" s="547"/>
      <c r="H23" s="548">
        <f t="shared" si="1"/>
        <v>0</v>
      </c>
      <c r="I23" s="549">
        <f t="shared" si="2"/>
        <v>0</v>
      </c>
    </row>
    <row r="24" spans="1:9" s="550" customFormat="1" ht="15" customHeight="1">
      <c r="A24" s="587"/>
      <c r="B24" s="545"/>
      <c r="C24" s="588"/>
      <c r="D24" s="589"/>
      <c r="E24" s="546"/>
      <c r="F24" s="587"/>
      <c r="G24" s="547"/>
      <c r="H24" s="548"/>
      <c r="I24" s="549"/>
    </row>
    <row r="25" spans="1:9" s="610" customFormat="1" ht="15.75">
      <c r="A25" s="627"/>
      <c r="B25" s="628" t="s">
        <v>153</v>
      </c>
      <c r="C25" s="1368" t="s">
        <v>154</v>
      </c>
      <c r="D25" s="1369"/>
      <c r="E25" s="629"/>
      <c r="F25" s="599"/>
      <c r="G25" s="629"/>
      <c r="H25" s="630"/>
      <c r="I25" s="631"/>
    </row>
    <row r="26" spans="1:9" s="639" customFormat="1">
      <c r="A26" s="632">
        <f>E26*F26</f>
        <v>9242.4150000000009</v>
      </c>
      <c r="B26" s="633">
        <v>305</v>
      </c>
      <c r="C26" s="634" t="s">
        <v>109</v>
      </c>
      <c r="D26" s="633">
        <v>84</v>
      </c>
      <c r="E26" s="635">
        <f>D26*B26/1000</f>
        <v>25.62</v>
      </c>
      <c r="F26" s="632">
        <v>360.75</v>
      </c>
      <c r="G26" s="636"/>
      <c r="H26" s="637">
        <f t="shared" ref="H26:H34" si="4">D26*B26/1000</f>
        <v>25.62</v>
      </c>
      <c r="I26" s="638">
        <f t="shared" ref="I26:I34" si="5">G26*F26</f>
        <v>0</v>
      </c>
    </row>
    <row r="27" spans="1:9" s="647" customFormat="1">
      <c r="A27" s="640">
        <f t="shared" ref="A27:A32" si="6">E27*F27</f>
        <v>185.44</v>
      </c>
      <c r="B27" s="633">
        <v>305</v>
      </c>
      <c r="C27" s="641" t="s">
        <v>27</v>
      </c>
      <c r="D27" s="642">
        <v>16</v>
      </c>
      <c r="E27" s="643">
        <f t="shared" ref="E27:E31" si="7">D27*B27/1000</f>
        <v>4.88</v>
      </c>
      <c r="F27" s="640">
        <v>38</v>
      </c>
      <c r="G27" s="644"/>
      <c r="H27" s="645">
        <f t="shared" si="4"/>
        <v>4.88</v>
      </c>
      <c r="I27" s="646">
        <f t="shared" si="5"/>
        <v>0</v>
      </c>
    </row>
    <row r="28" spans="1:9" s="610" customFormat="1">
      <c r="A28" s="627">
        <f t="shared" si="6"/>
        <v>389.85099999999994</v>
      </c>
      <c r="B28" s="633">
        <v>305</v>
      </c>
      <c r="C28" s="648" t="s">
        <v>28</v>
      </c>
      <c r="D28" s="599">
        <v>14</v>
      </c>
      <c r="E28" s="629">
        <f t="shared" si="7"/>
        <v>4.2699999999999996</v>
      </c>
      <c r="F28" s="627">
        <v>91.3</v>
      </c>
      <c r="G28" s="649"/>
      <c r="H28" s="630">
        <f>D28*B28/1000</f>
        <v>4.2699999999999996</v>
      </c>
      <c r="I28" s="631">
        <f>G28*F28</f>
        <v>0</v>
      </c>
    </row>
    <row r="29" spans="1:9" s="610" customFormat="1">
      <c r="A29" s="627">
        <f t="shared" si="6"/>
        <v>176.89999999999998</v>
      </c>
      <c r="B29" s="633">
        <v>305</v>
      </c>
      <c r="C29" s="648" t="s">
        <v>155</v>
      </c>
      <c r="D29" s="599">
        <v>20</v>
      </c>
      <c r="E29" s="629">
        <f t="shared" si="7"/>
        <v>6.1</v>
      </c>
      <c r="F29" s="627">
        <v>29</v>
      </c>
      <c r="G29" s="649"/>
      <c r="H29" s="630">
        <f t="shared" ref="H29" si="8">D29*B29/1000</f>
        <v>6.1</v>
      </c>
      <c r="I29" s="631">
        <f t="shared" ref="I29" si="9">G29*F29</f>
        <v>0</v>
      </c>
    </row>
    <row r="30" spans="1:9" s="610" customFormat="1">
      <c r="A30" s="627">
        <f t="shared" si="6"/>
        <v>1793.4</v>
      </c>
      <c r="B30" s="633">
        <v>305</v>
      </c>
      <c r="C30" s="648" t="s">
        <v>34</v>
      </c>
      <c r="D30" s="599">
        <v>70</v>
      </c>
      <c r="E30" s="629">
        <f t="shared" si="7"/>
        <v>21.35</v>
      </c>
      <c r="F30" s="627">
        <v>84</v>
      </c>
      <c r="G30" s="649">
        <f t="shared" ref="G30:G31" si="10">E30</f>
        <v>21.35</v>
      </c>
      <c r="H30" s="630">
        <f t="shared" si="4"/>
        <v>21.35</v>
      </c>
      <c r="I30" s="631">
        <f t="shared" si="5"/>
        <v>1793.4</v>
      </c>
    </row>
    <row r="31" spans="1:9" s="610" customFormat="1">
      <c r="A31" s="627">
        <f t="shared" si="6"/>
        <v>305</v>
      </c>
      <c r="B31" s="633">
        <v>305</v>
      </c>
      <c r="C31" s="648" t="s">
        <v>30</v>
      </c>
      <c r="D31" s="599">
        <v>10</v>
      </c>
      <c r="E31" s="629">
        <f t="shared" si="7"/>
        <v>3.05</v>
      </c>
      <c r="F31" s="627">
        <v>100</v>
      </c>
      <c r="G31" s="649">
        <f t="shared" si="10"/>
        <v>3.05</v>
      </c>
      <c r="H31" s="630">
        <f>D31*B31/1000</f>
        <v>3.05</v>
      </c>
      <c r="I31" s="631">
        <f>G31*F31</f>
        <v>305</v>
      </c>
    </row>
    <row r="32" spans="1:9" s="610" customFormat="1">
      <c r="A32" s="627">
        <f t="shared" si="6"/>
        <v>12.81</v>
      </c>
      <c r="B32" s="633">
        <v>305</v>
      </c>
      <c r="C32" s="648" t="s">
        <v>31</v>
      </c>
      <c r="D32" s="599">
        <v>2</v>
      </c>
      <c r="E32" s="629">
        <f>B32*D32/1000</f>
        <v>0.61</v>
      </c>
      <c r="F32" s="627">
        <v>21</v>
      </c>
      <c r="G32" s="649"/>
      <c r="H32" s="630">
        <f t="shared" si="4"/>
        <v>0.61</v>
      </c>
      <c r="I32" s="631">
        <f t="shared" si="5"/>
        <v>0</v>
      </c>
    </row>
    <row r="33" spans="1:15" s="610" customFormat="1">
      <c r="A33" s="627">
        <f>SUM(A26:A32)</f>
        <v>12105.816000000001</v>
      </c>
      <c r="B33" s="599"/>
      <c r="C33" s="650" t="s">
        <v>16</v>
      </c>
      <c r="D33" s="599"/>
      <c r="E33" s="629"/>
      <c r="F33" s="627"/>
      <c r="G33" s="649"/>
      <c r="H33" s="630">
        <f t="shared" si="4"/>
        <v>0</v>
      </c>
      <c r="I33" s="631">
        <f t="shared" si="5"/>
        <v>0</v>
      </c>
    </row>
    <row r="34" spans="1:15" s="610" customFormat="1" ht="15.75">
      <c r="A34" s="615">
        <f>A33/B32</f>
        <v>39.691200000000002</v>
      </c>
      <c r="B34" s="599"/>
      <c r="C34" s="650" t="s">
        <v>17</v>
      </c>
      <c r="D34" s="599"/>
      <c r="E34" s="629"/>
      <c r="F34" s="615">
        <f>A34</f>
        <v>39.691200000000002</v>
      </c>
      <c r="G34" s="649"/>
      <c r="H34" s="630">
        <f t="shared" si="4"/>
        <v>0</v>
      </c>
      <c r="I34" s="631">
        <f t="shared" si="5"/>
        <v>0</v>
      </c>
    </row>
    <row r="35" spans="1:15" s="610" customFormat="1" ht="15.75">
      <c r="A35" s="615"/>
      <c r="B35" s="599"/>
      <c r="C35" s="651"/>
      <c r="D35" s="603"/>
      <c r="E35" s="629"/>
      <c r="F35" s="615"/>
      <c r="G35" s="649"/>
      <c r="H35" s="630"/>
      <c r="I35" s="631"/>
    </row>
    <row r="36" spans="1:15" s="414" customFormat="1" ht="15.95" customHeight="1">
      <c r="A36" s="406"/>
      <c r="B36" s="407">
        <v>200</v>
      </c>
      <c r="C36" s="408" t="s">
        <v>156</v>
      </c>
      <c r="D36" s="409"/>
      <c r="E36" s="410"/>
      <c r="F36" s="411"/>
      <c r="G36" s="418"/>
      <c r="H36" s="412"/>
      <c r="I36" s="413"/>
      <c r="O36" s="414" t="s">
        <v>18</v>
      </c>
    </row>
    <row r="37" spans="1:15" s="414" customFormat="1" ht="15.95" customHeight="1">
      <c r="A37" s="415">
        <f>E37*F37</f>
        <v>2525.3999999999996</v>
      </c>
      <c r="B37" s="416">
        <v>305</v>
      </c>
      <c r="C37" s="417" t="s">
        <v>46</v>
      </c>
      <c r="D37" s="416">
        <v>20</v>
      </c>
      <c r="E37" s="418">
        <f>D37*B37/1000</f>
        <v>6.1</v>
      </c>
      <c r="F37" s="415">
        <v>414</v>
      </c>
      <c r="G37" s="419">
        <f>E37</f>
        <v>6.1</v>
      </c>
      <c r="H37" s="412">
        <f>D37*B37/1000</f>
        <v>6.1</v>
      </c>
      <c r="I37" s="413">
        <f>G37*F37</f>
        <v>2525.3999999999996</v>
      </c>
    </row>
    <row r="38" spans="1:15" s="610" customFormat="1">
      <c r="A38" s="627">
        <f>SUM(A37:A37)</f>
        <v>2525.3999999999996</v>
      </c>
      <c r="B38" s="600"/>
      <c r="C38" s="600" t="s">
        <v>16</v>
      </c>
      <c r="D38" s="599"/>
      <c r="E38" s="629"/>
      <c r="F38" s="627"/>
      <c r="G38" s="601"/>
      <c r="H38" s="630">
        <f>D38*B38/1000</f>
        <v>0</v>
      </c>
      <c r="I38" s="631">
        <f>G38*F38</f>
        <v>0</v>
      </c>
    </row>
    <row r="39" spans="1:15" s="610" customFormat="1" ht="15.75">
      <c r="A39" s="615">
        <f>A38/B37</f>
        <v>8.2799999999999994</v>
      </c>
      <c r="B39" s="606"/>
      <c r="C39" s="600" t="s">
        <v>17</v>
      </c>
      <c r="D39" s="599"/>
      <c r="E39" s="629"/>
      <c r="F39" s="615">
        <f>A39</f>
        <v>8.2799999999999994</v>
      </c>
      <c r="G39" s="601"/>
      <c r="H39" s="630">
        <f>D39*B39/1000</f>
        <v>0</v>
      </c>
      <c r="I39" s="631">
        <f>G39*F39</f>
        <v>0</v>
      </c>
    </row>
    <row r="40" spans="1:15" s="414" customFormat="1" ht="15.95" customHeight="1">
      <c r="A40" s="420"/>
      <c r="B40" s="421"/>
      <c r="C40" s="409"/>
      <c r="D40" s="416"/>
      <c r="E40" s="418"/>
      <c r="F40" s="420"/>
      <c r="G40" s="410"/>
      <c r="H40" s="412"/>
      <c r="I40" s="413"/>
    </row>
    <row r="41" spans="1:15" s="414" customFormat="1" ht="15.95" customHeight="1">
      <c r="A41" s="406"/>
      <c r="B41" s="407">
        <v>30</v>
      </c>
      <c r="C41" s="408" t="s">
        <v>90</v>
      </c>
      <c r="D41" s="409"/>
      <c r="E41" s="410"/>
      <c r="F41" s="411"/>
      <c r="G41" s="410"/>
      <c r="H41" s="412"/>
      <c r="I41" s="413"/>
    </row>
    <row r="42" spans="1:15" s="414" customFormat="1" ht="15.95" customHeight="1">
      <c r="A42" s="415">
        <f>E42*F42</f>
        <v>1418.25</v>
      </c>
      <c r="B42" s="416">
        <v>305</v>
      </c>
      <c r="C42" s="417" t="s">
        <v>90</v>
      </c>
      <c r="D42" s="416">
        <v>30</v>
      </c>
      <c r="E42" s="418">
        <f>D42*B42/1000</f>
        <v>9.15</v>
      </c>
      <c r="F42" s="415">
        <v>155</v>
      </c>
      <c r="G42" s="419">
        <f>E42</f>
        <v>9.15</v>
      </c>
      <c r="H42" s="412">
        <f>D42*B42/1000</f>
        <v>9.15</v>
      </c>
      <c r="I42" s="413">
        <f>G42*F42</f>
        <v>1418.25</v>
      </c>
    </row>
    <row r="43" spans="1:15" s="414" customFormat="1" ht="15.95" customHeight="1">
      <c r="A43" s="415">
        <f>SUM(A42)</f>
        <v>1418.25</v>
      </c>
      <c r="B43" s="409"/>
      <c r="C43" s="409" t="s">
        <v>16</v>
      </c>
      <c r="D43" s="416"/>
      <c r="E43" s="418"/>
      <c r="F43" s="415"/>
      <c r="G43" s="410"/>
      <c r="H43" s="412">
        <f>D43*B43/1000</f>
        <v>0</v>
      </c>
      <c r="I43" s="413">
        <f>G43*F43</f>
        <v>0</v>
      </c>
    </row>
    <row r="44" spans="1:15" s="414" customFormat="1" ht="15.95" customHeight="1">
      <c r="A44" s="420">
        <f>A43/B42</f>
        <v>4.6500000000000004</v>
      </c>
      <c r="B44" s="421"/>
      <c r="C44" s="409" t="s">
        <v>17</v>
      </c>
      <c r="D44" s="416"/>
      <c r="E44" s="418"/>
      <c r="F44" s="420">
        <f>A44</f>
        <v>4.6500000000000004</v>
      </c>
      <c r="G44" s="410"/>
      <c r="H44" s="412">
        <f>D44*B44/1000</f>
        <v>0</v>
      </c>
      <c r="I44" s="413">
        <f>G44*F44</f>
        <v>0</v>
      </c>
    </row>
    <row r="45" spans="1:15" s="414" customFormat="1" ht="15.95" customHeight="1">
      <c r="A45" s="420"/>
      <c r="B45" s="421"/>
      <c r="C45" s="409"/>
      <c r="D45" s="416"/>
      <c r="E45" s="418"/>
      <c r="F45" s="420"/>
      <c r="G45" s="410"/>
      <c r="H45" s="412"/>
      <c r="I45" s="413"/>
    </row>
    <row r="46" spans="1:15" s="610" customFormat="1" ht="15.75">
      <c r="A46" s="661"/>
      <c r="B46" s="628">
        <v>25</v>
      </c>
      <c r="C46" s="662" t="s">
        <v>19</v>
      </c>
      <c r="D46" s="600"/>
      <c r="E46" s="601"/>
      <c r="F46" s="663"/>
      <c r="G46" s="601"/>
      <c r="H46" s="630"/>
      <c r="I46" s="631"/>
    </row>
    <row r="47" spans="1:15" s="610" customFormat="1">
      <c r="A47" s="627">
        <f>E47*F47</f>
        <v>563.92791999999997</v>
      </c>
      <c r="B47" s="599">
        <v>305</v>
      </c>
      <c r="C47" s="648" t="s">
        <v>20</v>
      </c>
      <c r="D47" s="599">
        <v>25.327999999999999</v>
      </c>
      <c r="E47" s="629">
        <f>D47*B47/1000</f>
        <v>7.7250399999999999</v>
      </c>
      <c r="F47" s="627">
        <v>73</v>
      </c>
      <c r="G47" s="649">
        <f>E47</f>
        <v>7.7250399999999999</v>
      </c>
      <c r="H47" s="630">
        <f>D47*B47/1000</f>
        <v>7.7250399999999999</v>
      </c>
      <c r="I47" s="631">
        <f>G47*F47</f>
        <v>563.92791999999997</v>
      </c>
    </row>
    <row r="48" spans="1:15" s="610" customFormat="1">
      <c r="A48" s="627">
        <f>SUM(A47)</f>
        <v>563.92791999999997</v>
      </c>
      <c r="B48" s="600"/>
      <c r="C48" s="600" t="s">
        <v>16</v>
      </c>
      <c r="D48" s="599"/>
      <c r="E48" s="629"/>
      <c r="F48" s="627"/>
      <c r="G48" s="601"/>
      <c r="H48" s="630">
        <f>D48*B48/1000</f>
        <v>0</v>
      </c>
      <c r="I48" s="631">
        <f>G48*F48</f>
        <v>0</v>
      </c>
    </row>
    <row r="49" spans="1:9" s="610" customFormat="1" ht="15.75">
      <c r="A49" s="615">
        <f>A48/B47</f>
        <v>1.8489439999999999</v>
      </c>
      <c r="B49" s="606"/>
      <c r="C49" s="600" t="s">
        <v>17</v>
      </c>
      <c r="D49" s="599"/>
      <c r="E49" s="629"/>
      <c r="F49" s="615">
        <f>A49</f>
        <v>1.8489439999999999</v>
      </c>
      <c r="G49" s="601"/>
      <c r="H49" s="630">
        <f>D49*B49/1000</f>
        <v>0</v>
      </c>
      <c r="I49" s="631">
        <f>G49*F49</f>
        <v>0</v>
      </c>
    </row>
    <row r="50" spans="1:9" s="610" customFormat="1" ht="15.75">
      <c r="A50" s="615"/>
      <c r="B50" s="606"/>
      <c r="C50" s="600"/>
      <c r="D50" s="599"/>
      <c r="E50" s="629"/>
      <c r="F50" s="615"/>
      <c r="G50" s="601"/>
      <c r="H50" s="630"/>
      <c r="I50" s="631"/>
    </row>
    <row r="51" spans="1:9" s="610" customFormat="1" ht="15.75">
      <c r="A51" s="661"/>
      <c r="B51" s="628">
        <v>25</v>
      </c>
      <c r="C51" s="662" t="s">
        <v>32</v>
      </c>
      <c r="D51" s="600"/>
      <c r="E51" s="601"/>
      <c r="F51" s="663"/>
      <c r="G51" s="601"/>
      <c r="H51" s="630"/>
      <c r="I51" s="631"/>
    </row>
    <row r="52" spans="1:9" s="610" customFormat="1">
      <c r="A52" s="627">
        <f>E52*F52</f>
        <v>548.47784000000001</v>
      </c>
      <c r="B52" s="599">
        <v>305</v>
      </c>
      <c r="C52" s="648" t="s">
        <v>100</v>
      </c>
      <c r="D52" s="599">
        <v>25.327999999999999</v>
      </c>
      <c r="E52" s="629">
        <f>D52*B52/1000</f>
        <v>7.7250399999999999</v>
      </c>
      <c r="F52" s="627">
        <v>71</v>
      </c>
      <c r="G52" s="649">
        <f>E52</f>
        <v>7.7250399999999999</v>
      </c>
      <c r="H52" s="630">
        <f>D52*B52/1000</f>
        <v>7.7250399999999999</v>
      </c>
      <c r="I52" s="631">
        <f>G52*F52</f>
        <v>548.47784000000001</v>
      </c>
    </row>
    <row r="53" spans="1:9" s="610" customFormat="1">
      <c r="A53" s="627">
        <f>SUM(A52)</f>
        <v>548.47784000000001</v>
      </c>
      <c r="B53" s="600"/>
      <c r="C53" s="600" t="s">
        <v>16</v>
      </c>
      <c r="D53" s="599"/>
      <c r="E53" s="629"/>
      <c r="F53" s="627"/>
      <c r="G53" s="601"/>
      <c r="H53" s="630">
        <f>D53*B53/1000</f>
        <v>0</v>
      </c>
      <c r="I53" s="631">
        <f>G53*F53</f>
        <v>0</v>
      </c>
    </row>
    <row r="54" spans="1:9" s="610" customFormat="1" ht="15.75">
      <c r="A54" s="615">
        <f>A53/B52</f>
        <v>1.7982880000000001</v>
      </c>
      <c r="B54" s="606"/>
      <c r="C54" s="600" t="s">
        <v>17</v>
      </c>
      <c r="D54" s="599"/>
      <c r="E54" s="629"/>
      <c r="F54" s="615">
        <f>A54</f>
        <v>1.7982880000000001</v>
      </c>
      <c r="G54" s="601"/>
      <c r="H54" s="630">
        <f>D54*B54/1000</f>
        <v>0</v>
      </c>
      <c r="I54" s="631">
        <f>G54*F54</f>
        <v>0</v>
      </c>
    </row>
    <row r="55" spans="1:9" s="610" customFormat="1" ht="15.75">
      <c r="A55" s="615"/>
      <c r="B55" s="606"/>
      <c r="C55" s="600"/>
      <c r="D55" s="599"/>
      <c r="E55" s="629"/>
      <c r="F55" s="615"/>
      <c r="G55" s="601"/>
      <c r="H55" s="630"/>
      <c r="I55" s="631"/>
    </row>
    <row r="56" spans="1:9" s="610" customFormat="1" ht="15.75">
      <c r="A56" s="615">
        <f>A53+A48+A38+A33+A22+A43</f>
        <v>21186.987260000002</v>
      </c>
      <c r="B56" s="600"/>
      <c r="C56" s="606" t="s">
        <v>21</v>
      </c>
      <c r="D56" s="600"/>
      <c r="E56" s="601"/>
      <c r="F56" s="615">
        <f>F57*B52</f>
        <v>21186.987260000002</v>
      </c>
      <c r="G56" s="601"/>
      <c r="H56" s="598"/>
      <c r="I56" s="631">
        <f>SUM(I14:I55)</f>
        <v>21186.987259999998</v>
      </c>
    </row>
    <row r="57" spans="1:9" s="610" customFormat="1" ht="15.75">
      <c r="A57" s="615">
        <f>A56/B52</f>
        <v>69.46553200000001</v>
      </c>
      <c r="B57" s="600"/>
      <c r="C57" s="606" t="s">
        <v>17</v>
      </c>
      <c r="D57" s="600"/>
      <c r="E57" s="601"/>
      <c r="F57" s="615">
        <f>A57</f>
        <v>69.46553200000001</v>
      </c>
      <c r="G57" s="601"/>
      <c r="H57" s="630"/>
      <c r="I57" s="631"/>
    </row>
    <row r="58" spans="1:9" s="610" customFormat="1" ht="15.75">
      <c r="C58" s="1370" t="s">
        <v>101</v>
      </c>
      <c r="D58" s="1370"/>
      <c r="E58" s="1370"/>
      <c r="F58" s="1370"/>
      <c r="G58" s="1370"/>
      <c r="H58" s="664"/>
      <c r="I58" s="593"/>
    </row>
    <row r="59" spans="1:9" s="610" customFormat="1" ht="15.75">
      <c r="C59" s="1370" t="s">
        <v>22</v>
      </c>
      <c r="D59" s="1370"/>
      <c r="E59" s="1370"/>
      <c r="F59" s="1370"/>
      <c r="G59" s="1370"/>
      <c r="H59" s="664"/>
      <c r="I59" s="593"/>
    </row>
    <row r="60" spans="1:9" s="610" customFormat="1" ht="15.75">
      <c r="B60" s="665"/>
      <c r="C60" s="665" t="s">
        <v>23</v>
      </c>
      <c r="D60" s="665"/>
      <c r="E60" s="665"/>
      <c r="F60" s="665"/>
      <c r="G60" s="665"/>
      <c r="H60" s="593"/>
      <c r="I60" s="593"/>
    </row>
    <row r="63" spans="1:9">
      <c r="C63" s="269" t="s">
        <v>157</v>
      </c>
    </row>
  </sheetData>
  <mergeCells count="12">
    <mergeCell ref="F6:G6"/>
    <mergeCell ref="F8:G8"/>
    <mergeCell ref="C25:D25"/>
    <mergeCell ref="C58:G58"/>
    <mergeCell ref="C59:G5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25" zoomScale="60" workbookViewId="0">
      <selection activeCell="D48" sqref="D48"/>
    </sheetView>
  </sheetViews>
  <sheetFormatPr defaultRowHeight="15"/>
  <cols>
    <col min="1" max="1" width="13.85546875" style="269" customWidth="1"/>
    <col min="2" max="2" width="9.28515625" style="269" bestFit="1" customWidth="1"/>
    <col min="3" max="3" width="60.28515625" style="269" customWidth="1"/>
    <col min="4" max="4" width="9.28515625" style="269" bestFit="1" customWidth="1"/>
    <col min="5" max="5" width="9.42578125" style="269" bestFit="1" customWidth="1"/>
    <col min="6" max="6" width="14.5703125" style="269" customWidth="1"/>
    <col min="7" max="8" width="9.42578125" style="269" bestFit="1" customWidth="1"/>
    <col min="9" max="9" width="13.85546875" style="269" customWidth="1"/>
    <col min="10" max="16384" width="9.140625" style="269"/>
  </cols>
  <sheetData>
    <row r="1" spans="1:9" s="592" customFormat="1">
      <c r="H1" s="593"/>
      <c r="I1" s="593"/>
    </row>
    <row r="2" spans="1:9" s="592" customFormat="1" ht="15.75">
      <c r="A2" s="594"/>
      <c r="B2" s="1353" t="s">
        <v>0</v>
      </c>
      <c r="C2" s="1353"/>
      <c r="D2" s="1353"/>
      <c r="E2" s="1353"/>
      <c r="F2" s="1353"/>
      <c r="G2" s="1353"/>
      <c r="H2" s="593"/>
      <c r="I2" s="593"/>
    </row>
    <row r="3" spans="1:9" s="592" customFormat="1" ht="15.75">
      <c r="A3" s="594"/>
      <c r="B3" s="1353"/>
      <c r="C3" s="1353"/>
      <c r="D3" s="1353"/>
      <c r="E3" s="1353"/>
      <c r="F3" s="1353"/>
      <c r="G3" s="1353"/>
      <c r="H3" s="593"/>
      <c r="I3" s="593"/>
    </row>
    <row r="4" spans="1:9" s="592" customFormat="1">
      <c r="A4" s="594"/>
      <c r="B4" s="1354"/>
      <c r="C4" s="1356" t="s">
        <v>1</v>
      </c>
      <c r="D4" s="1358" t="s">
        <v>2</v>
      </c>
      <c r="E4" s="1360" t="s">
        <v>3</v>
      </c>
      <c r="F4" s="595"/>
      <c r="G4" s="596"/>
      <c r="H4" s="593"/>
      <c r="I4" s="593"/>
    </row>
    <row r="5" spans="1:9" s="592" customFormat="1" ht="15.75">
      <c r="A5" s="597"/>
      <c r="B5" s="1355"/>
      <c r="C5" s="1357"/>
      <c r="D5" s="1359"/>
      <c r="E5" s="1361"/>
      <c r="F5" s="1362" t="s">
        <v>4</v>
      </c>
      <c r="G5" s="1363"/>
      <c r="H5" s="593"/>
      <c r="I5" s="593"/>
    </row>
    <row r="6" spans="1:9" s="592" customFormat="1">
      <c r="A6" s="598"/>
      <c r="B6" s="599"/>
      <c r="C6" s="600"/>
      <c r="D6" s="601"/>
      <c r="E6" s="602"/>
      <c r="F6" s="1364" t="s">
        <v>5</v>
      </c>
      <c r="G6" s="1365"/>
      <c r="H6" s="593"/>
      <c r="I6" s="593"/>
    </row>
    <row r="7" spans="1:9" s="592" customFormat="1">
      <c r="A7" s="598"/>
      <c r="B7" s="603"/>
      <c r="C7" s="600"/>
      <c r="D7" s="601"/>
      <c r="E7" s="602"/>
      <c r="F7" s="604"/>
      <c r="G7" s="605"/>
      <c r="H7" s="593"/>
      <c r="I7" s="593"/>
    </row>
    <row r="8" spans="1:9" s="592" customFormat="1">
      <c r="A8" s="598"/>
      <c r="B8" s="603"/>
      <c r="C8" s="600"/>
      <c r="D8" s="601"/>
      <c r="E8" s="602"/>
      <c r="F8" s="1366"/>
      <c r="G8" s="1367"/>
      <c r="H8" s="593"/>
      <c r="I8" s="593"/>
    </row>
    <row r="9" spans="1:9" s="592" customFormat="1" ht="15.75">
      <c r="A9" s="598"/>
      <c r="B9" s="603"/>
      <c r="C9" s="606"/>
      <c r="D9" s="601"/>
      <c r="E9" s="602"/>
      <c r="F9" s="595"/>
      <c r="G9" s="607"/>
      <c r="H9" s="593"/>
      <c r="I9" s="593"/>
    </row>
    <row r="10" spans="1:9" s="592" customFormat="1" ht="15.75">
      <c r="A10" s="608"/>
      <c r="B10" s="609"/>
      <c r="C10" s="600"/>
      <c r="D10" s="601"/>
      <c r="E10" s="602"/>
      <c r="F10" s="595"/>
      <c r="G10" s="607"/>
      <c r="H10" s="593"/>
      <c r="I10" s="593"/>
    </row>
    <row r="11" spans="1:9" s="592" customFormat="1" ht="20.25">
      <c r="A11" s="594"/>
      <c r="B11" s="610"/>
      <c r="C11" s="611" t="s">
        <v>167</v>
      </c>
      <c r="D11" s="596"/>
      <c r="E11" s="595"/>
      <c r="F11" s="595"/>
      <c r="G11" s="596"/>
      <c r="H11" s="593"/>
      <c r="I11" s="593"/>
    </row>
    <row r="12" spans="1:9" s="592" customFormat="1" ht="75">
      <c r="A12" s="612" t="s">
        <v>6</v>
      </c>
      <c r="B12" s="613" t="s">
        <v>7</v>
      </c>
      <c r="C12" s="613" t="s">
        <v>8</v>
      </c>
      <c r="D12" s="613" t="s">
        <v>9</v>
      </c>
      <c r="E12" s="614" t="s">
        <v>10</v>
      </c>
      <c r="F12" s="613" t="s">
        <v>11</v>
      </c>
      <c r="G12" s="614" t="s">
        <v>12</v>
      </c>
      <c r="H12" s="593"/>
      <c r="I12" s="593"/>
    </row>
    <row r="13" spans="1:9" s="592" customFormat="1" ht="20.25">
      <c r="A13" s="615"/>
      <c r="B13" s="616"/>
      <c r="C13" s="617">
        <v>45243</v>
      </c>
      <c r="D13" s="613"/>
      <c r="E13" s="614"/>
      <c r="F13" s="616"/>
      <c r="G13" s="614"/>
      <c r="H13" s="593"/>
      <c r="I13" s="593"/>
    </row>
    <row r="14" spans="1:9" s="714" customFormat="1" ht="20.100000000000001" customHeight="1">
      <c r="A14" s="706"/>
      <c r="B14" s="707"/>
      <c r="C14" s="708" t="s">
        <v>116</v>
      </c>
      <c r="D14" s="709"/>
      <c r="E14" s="710"/>
      <c r="F14" s="706"/>
      <c r="G14" s="711"/>
      <c r="H14" s="712"/>
      <c r="I14" s="713"/>
    </row>
    <row r="15" spans="1:9" s="550" customFormat="1" ht="15" customHeight="1">
      <c r="A15" s="543"/>
      <c r="B15" s="583" t="s">
        <v>39</v>
      </c>
      <c r="C15" s="584" t="s">
        <v>160</v>
      </c>
      <c r="D15" s="545"/>
      <c r="E15" s="585"/>
      <c r="F15" s="586"/>
      <c r="G15" s="546"/>
      <c r="H15" s="548"/>
      <c r="I15" s="549"/>
    </row>
    <row r="16" spans="1:9" s="550" customFormat="1" ht="15.95" customHeight="1">
      <c r="A16" s="543">
        <f>E16*F16</f>
        <v>294.37199999999996</v>
      </c>
      <c r="B16" s="544">
        <v>24</v>
      </c>
      <c r="C16" s="545" t="s">
        <v>145</v>
      </c>
      <c r="D16" s="544">
        <v>34</v>
      </c>
      <c r="E16" s="546">
        <f t="shared" ref="E16:E21" si="0">D16*B16/1000</f>
        <v>0.81599999999999995</v>
      </c>
      <c r="F16" s="543">
        <v>360.75</v>
      </c>
      <c r="G16" s="547">
        <f>E16+E26</f>
        <v>2.8319999999999999</v>
      </c>
      <c r="H16" s="548">
        <f t="shared" ref="H16:H23" si="1">D16*B16/1000</f>
        <v>0.81599999999999995</v>
      </c>
      <c r="I16" s="549">
        <f t="shared" ref="I16:I23" si="2">G16*F16</f>
        <v>1021.6439999999999</v>
      </c>
    </row>
    <row r="17" spans="1:9" s="550" customFormat="1" ht="15" customHeight="1">
      <c r="A17" s="543">
        <f t="shared" ref="A17:A21" si="3">E17*F17</f>
        <v>43.14432</v>
      </c>
      <c r="B17" s="544">
        <v>24</v>
      </c>
      <c r="C17" s="545" t="s">
        <v>77</v>
      </c>
      <c r="D17" s="544">
        <v>92</v>
      </c>
      <c r="E17" s="546">
        <f t="shared" si="0"/>
        <v>2.2080000000000002</v>
      </c>
      <c r="F17" s="543">
        <v>19.54</v>
      </c>
      <c r="G17" s="547">
        <f>E17</f>
        <v>2.2080000000000002</v>
      </c>
      <c r="H17" s="548">
        <f t="shared" si="1"/>
        <v>2.2080000000000002</v>
      </c>
      <c r="I17" s="549">
        <f t="shared" si="2"/>
        <v>43.14432</v>
      </c>
    </row>
    <row r="18" spans="1:9" s="550" customFormat="1" ht="15" customHeight="1">
      <c r="A18" s="543">
        <f t="shared" si="3"/>
        <v>4.7711999999999994</v>
      </c>
      <c r="B18" s="544">
        <v>24</v>
      </c>
      <c r="C18" s="545" t="s">
        <v>27</v>
      </c>
      <c r="D18" s="544">
        <v>10</v>
      </c>
      <c r="E18" s="546">
        <f t="shared" si="0"/>
        <v>0.24</v>
      </c>
      <c r="F18" s="543">
        <v>19.88</v>
      </c>
      <c r="G18" s="547">
        <f>E18+E27</f>
        <v>0.624</v>
      </c>
      <c r="H18" s="548">
        <f t="shared" si="1"/>
        <v>0.24</v>
      </c>
      <c r="I18" s="549">
        <f t="shared" si="2"/>
        <v>12.40512</v>
      </c>
    </row>
    <row r="19" spans="1:9" s="550" customFormat="1" ht="15" customHeight="1">
      <c r="A19" s="543">
        <f t="shared" si="3"/>
        <v>4.3823999999999996</v>
      </c>
      <c r="B19" s="544">
        <v>24</v>
      </c>
      <c r="C19" s="545" t="s">
        <v>28</v>
      </c>
      <c r="D19" s="544">
        <v>2</v>
      </c>
      <c r="E19" s="546">
        <f t="shared" si="0"/>
        <v>4.8000000000000001E-2</v>
      </c>
      <c r="F19" s="543">
        <v>91.3</v>
      </c>
      <c r="G19" s="547">
        <f>E19+E28</f>
        <v>0.38400000000000001</v>
      </c>
      <c r="H19" s="548">
        <f t="shared" si="1"/>
        <v>4.8000000000000001E-2</v>
      </c>
      <c r="I19" s="549">
        <f t="shared" si="2"/>
        <v>35.059199999999997</v>
      </c>
    </row>
    <row r="20" spans="1:9" s="550" customFormat="1" ht="15" customHeight="1">
      <c r="A20" s="543">
        <f t="shared" si="3"/>
        <v>6.96</v>
      </c>
      <c r="B20" s="544">
        <v>24</v>
      </c>
      <c r="C20" s="545" t="s">
        <v>29</v>
      </c>
      <c r="D20" s="544">
        <v>10</v>
      </c>
      <c r="E20" s="546">
        <f t="shared" si="0"/>
        <v>0.24</v>
      </c>
      <c r="F20" s="543">
        <v>29</v>
      </c>
      <c r="G20" s="547">
        <f>E20+E29</f>
        <v>0.72</v>
      </c>
      <c r="H20" s="548">
        <f t="shared" si="1"/>
        <v>0.24</v>
      </c>
      <c r="I20" s="549">
        <f t="shared" si="2"/>
        <v>20.88</v>
      </c>
    </row>
    <row r="21" spans="1:9" s="550" customFormat="1" ht="15" customHeight="1">
      <c r="A21" s="543">
        <f t="shared" si="3"/>
        <v>0.28800000000000003</v>
      </c>
      <c r="B21" s="544">
        <v>24</v>
      </c>
      <c r="C21" s="545" t="s">
        <v>15</v>
      </c>
      <c r="D21" s="544">
        <v>1</v>
      </c>
      <c r="E21" s="546">
        <f t="shared" si="0"/>
        <v>2.4E-2</v>
      </c>
      <c r="F21" s="543">
        <v>12</v>
      </c>
      <c r="G21" s="547">
        <f>E21+E32</f>
        <v>7.2000000000000008E-2</v>
      </c>
      <c r="H21" s="548">
        <f t="shared" si="1"/>
        <v>2.4E-2</v>
      </c>
      <c r="I21" s="549">
        <f t="shared" si="2"/>
        <v>0.8640000000000001</v>
      </c>
    </row>
    <row r="22" spans="1:9" s="550" customFormat="1" ht="15" customHeight="1">
      <c r="A22" s="543">
        <f>SUM(A16:A21)</f>
        <v>353.91791999999998</v>
      </c>
      <c r="B22" s="544"/>
      <c r="C22" s="545" t="s">
        <v>16</v>
      </c>
      <c r="D22" s="544"/>
      <c r="E22" s="546"/>
      <c r="F22" s="543"/>
      <c r="G22" s="547"/>
      <c r="H22" s="548">
        <f t="shared" si="1"/>
        <v>0</v>
      </c>
      <c r="I22" s="549">
        <f t="shared" si="2"/>
        <v>0</v>
      </c>
    </row>
    <row r="23" spans="1:9" s="550" customFormat="1" ht="15" customHeight="1">
      <c r="A23" s="587">
        <f>A22/B21</f>
        <v>14.74658</v>
      </c>
      <c r="B23" s="545"/>
      <c r="C23" s="545" t="s">
        <v>17</v>
      </c>
      <c r="D23" s="544"/>
      <c r="E23" s="546"/>
      <c r="F23" s="587">
        <f>A23</f>
        <v>14.74658</v>
      </c>
      <c r="G23" s="547"/>
      <c r="H23" s="548">
        <f t="shared" si="1"/>
        <v>0</v>
      </c>
      <c r="I23" s="549">
        <f t="shared" si="2"/>
        <v>0</v>
      </c>
    </row>
    <row r="24" spans="1:9" s="550" customFormat="1" ht="15" customHeight="1">
      <c r="A24" s="587"/>
      <c r="B24" s="545"/>
      <c r="C24" s="588"/>
      <c r="D24" s="589"/>
      <c r="E24" s="546"/>
      <c r="F24" s="587"/>
      <c r="G24" s="547"/>
      <c r="H24" s="548"/>
      <c r="I24" s="549"/>
    </row>
    <row r="25" spans="1:9" s="610" customFormat="1" ht="15.75">
      <c r="A25" s="627"/>
      <c r="B25" s="628" t="s">
        <v>153</v>
      </c>
      <c r="C25" s="1368" t="s">
        <v>154</v>
      </c>
      <c r="D25" s="1369"/>
      <c r="E25" s="629"/>
      <c r="F25" s="599"/>
      <c r="G25" s="629"/>
      <c r="H25" s="630"/>
      <c r="I25" s="631"/>
    </row>
    <row r="26" spans="1:9" s="639" customFormat="1">
      <c r="A26" s="632">
        <f>E26*F26</f>
        <v>727.27200000000005</v>
      </c>
      <c r="B26" s="633">
        <v>24</v>
      </c>
      <c r="C26" s="634" t="s">
        <v>109</v>
      </c>
      <c r="D26" s="633">
        <v>84</v>
      </c>
      <c r="E26" s="635">
        <f>D26*B26/1000</f>
        <v>2.016</v>
      </c>
      <c r="F26" s="632">
        <v>360.75</v>
      </c>
      <c r="G26" s="636"/>
      <c r="H26" s="637">
        <f t="shared" ref="H26:H34" si="4">D26*B26/1000</f>
        <v>2.016</v>
      </c>
      <c r="I26" s="638">
        <f t="shared" ref="I26:I34" si="5">G26*F26</f>
        <v>0</v>
      </c>
    </row>
    <row r="27" spans="1:9" s="647" customFormat="1">
      <c r="A27" s="640">
        <f t="shared" ref="A27:A32" si="6">E27*F27</f>
        <v>7.6339199999999998</v>
      </c>
      <c r="B27" s="633">
        <v>24</v>
      </c>
      <c r="C27" s="641" t="s">
        <v>27</v>
      </c>
      <c r="D27" s="642">
        <v>16</v>
      </c>
      <c r="E27" s="643">
        <f t="shared" ref="E27:E31" si="7">D27*B27/1000</f>
        <v>0.38400000000000001</v>
      </c>
      <c r="F27" s="640">
        <v>19.88</v>
      </c>
      <c r="G27" s="644"/>
      <c r="H27" s="645">
        <f t="shared" si="4"/>
        <v>0.38400000000000001</v>
      </c>
      <c r="I27" s="646">
        <f t="shared" si="5"/>
        <v>0</v>
      </c>
    </row>
    <row r="28" spans="1:9" s="610" customFormat="1">
      <c r="A28" s="627">
        <f t="shared" si="6"/>
        <v>30.6768</v>
      </c>
      <c r="B28" s="633">
        <v>24</v>
      </c>
      <c r="C28" s="648" t="s">
        <v>28</v>
      </c>
      <c r="D28" s="599">
        <v>14</v>
      </c>
      <c r="E28" s="629">
        <f t="shared" si="7"/>
        <v>0.33600000000000002</v>
      </c>
      <c r="F28" s="627">
        <v>91.3</v>
      </c>
      <c r="G28" s="649"/>
      <c r="H28" s="630">
        <f>D28*B28/1000</f>
        <v>0.33600000000000002</v>
      </c>
      <c r="I28" s="631">
        <f>G28*F28</f>
        <v>0</v>
      </c>
    </row>
    <row r="29" spans="1:9" s="610" customFormat="1">
      <c r="A29" s="627">
        <f t="shared" si="6"/>
        <v>13.92</v>
      </c>
      <c r="B29" s="633">
        <v>24</v>
      </c>
      <c r="C29" s="648" t="s">
        <v>155</v>
      </c>
      <c r="D29" s="599">
        <v>20</v>
      </c>
      <c r="E29" s="629">
        <f t="shared" si="7"/>
        <v>0.48</v>
      </c>
      <c r="F29" s="627">
        <v>29</v>
      </c>
      <c r="G29" s="649"/>
      <c r="H29" s="630">
        <f t="shared" ref="H29" si="8">D29*B29/1000</f>
        <v>0.48</v>
      </c>
      <c r="I29" s="631">
        <f t="shared" ref="I29" si="9">G29*F29</f>
        <v>0</v>
      </c>
    </row>
    <row r="30" spans="1:9" s="610" customFormat="1">
      <c r="A30" s="627">
        <f t="shared" si="6"/>
        <v>124.32</v>
      </c>
      <c r="B30" s="633">
        <v>24</v>
      </c>
      <c r="C30" s="648" t="s">
        <v>34</v>
      </c>
      <c r="D30" s="599">
        <v>70</v>
      </c>
      <c r="E30" s="629">
        <f t="shared" si="7"/>
        <v>1.68</v>
      </c>
      <c r="F30" s="627">
        <v>74</v>
      </c>
      <c r="G30" s="649">
        <f t="shared" ref="G30:G31" si="10">E30</f>
        <v>1.68</v>
      </c>
      <c r="H30" s="630">
        <f t="shared" si="4"/>
        <v>1.68</v>
      </c>
      <c r="I30" s="631">
        <f t="shared" si="5"/>
        <v>124.32</v>
      </c>
    </row>
    <row r="31" spans="1:9" s="610" customFormat="1">
      <c r="A31" s="627">
        <f t="shared" si="6"/>
        <v>24</v>
      </c>
      <c r="B31" s="633">
        <v>24</v>
      </c>
      <c r="C31" s="648" t="s">
        <v>30</v>
      </c>
      <c r="D31" s="599">
        <v>10</v>
      </c>
      <c r="E31" s="629">
        <f t="shared" si="7"/>
        <v>0.24</v>
      </c>
      <c r="F31" s="627">
        <v>100</v>
      </c>
      <c r="G31" s="649">
        <f t="shared" si="10"/>
        <v>0.24</v>
      </c>
      <c r="H31" s="630">
        <f>D31*B31/1000</f>
        <v>0.24</v>
      </c>
      <c r="I31" s="631">
        <f>G31*F31</f>
        <v>24</v>
      </c>
    </row>
    <row r="32" spans="1:9" s="610" customFormat="1">
      <c r="A32" s="627">
        <f t="shared" si="6"/>
        <v>0.57600000000000007</v>
      </c>
      <c r="B32" s="633">
        <v>24</v>
      </c>
      <c r="C32" s="648" t="s">
        <v>31</v>
      </c>
      <c r="D32" s="599">
        <v>2</v>
      </c>
      <c r="E32" s="629">
        <f>B32*D32/1000</f>
        <v>4.8000000000000001E-2</v>
      </c>
      <c r="F32" s="627">
        <v>12</v>
      </c>
      <c r="G32" s="649"/>
      <c r="H32" s="630">
        <f t="shared" si="4"/>
        <v>4.8000000000000001E-2</v>
      </c>
      <c r="I32" s="631">
        <f t="shared" si="5"/>
        <v>0</v>
      </c>
    </row>
    <row r="33" spans="1:15" s="610" customFormat="1">
      <c r="A33" s="627">
        <f>SUM(A26:A32)</f>
        <v>928.39871999999991</v>
      </c>
      <c r="B33" s="599"/>
      <c r="C33" s="650" t="s">
        <v>16</v>
      </c>
      <c r="D33" s="599"/>
      <c r="E33" s="629"/>
      <c r="F33" s="627"/>
      <c r="G33" s="649"/>
      <c r="H33" s="630">
        <f t="shared" si="4"/>
        <v>0</v>
      </c>
      <c r="I33" s="631">
        <f t="shared" si="5"/>
        <v>0</v>
      </c>
    </row>
    <row r="34" spans="1:15" s="610" customFormat="1" ht="15.75">
      <c r="A34" s="615">
        <f>A33/B32</f>
        <v>38.683279999999996</v>
      </c>
      <c r="B34" s="599"/>
      <c r="C34" s="650" t="s">
        <v>17</v>
      </c>
      <c r="D34" s="599"/>
      <c r="E34" s="629"/>
      <c r="F34" s="615">
        <f>A34</f>
        <v>38.683279999999996</v>
      </c>
      <c r="G34" s="649"/>
      <c r="H34" s="630">
        <f t="shared" si="4"/>
        <v>0</v>
      </c>
      <c r="I34" s="631">
        <f t="shared" si="5"/>
        <v>0</v>
      </c>
    </row>
    <row r="35" spans="1:15" s="414" customFormat="1" ht="15.95" customHeight="1">
      <c r="A35" s="420"/>
      <c r="B35" s="421"/>
      <c r="C35" s="409"/>
      <c r="D35" s="416"/>
      <c r="E35" s="418"/>
      <c r="F35" s="420"/>
      <c r="G35" s="410"/>
      <c r="H35" s="412"/>
      <c r="I35" s="413"/>
    </row>
    <row r="36" spans="1:15" s="414" customFormat="1" ht="15.95" customHeight="1">
      <c r="A36" s="406"/>
      <c r="B36" s="407">
        <v>67</v>
      </c>
      <c r="C36" s="408" t="s">
        <v>165</v>
      </c>
      <c r="D36" s="409"/>
      <c r="E36" s="410"/>
      <c r="F36" s="411"/>
      <c r="G36" s="410"/>
      <c r="H36" s="412"/>
      <c r="I36" s="413"/>
    </row>
    <row r="37" spans="1:15" s="414" customFormat="1" ht="15.95" customHeight="1">
      <c r="A37" s="415">
        <f>E37*F37</f>
        <v>172.79999999999998</v>
      </c>
      <c r="B37" s="416">
        <v>24</v>
      </c>
      <c r="C37" s="417" t="s">
        <v>166</v>
      </c>
      <c r="D37" s="416">
        <v>120</v>
      </c>
      <c r="E37" s="418">
        <f>D37*B37/1000</f>
        <v>2.88</v>
      </c>
      <c r="F37" s="415">
        <v>60</v>
      </c>
      <c r="G37" s="419">
        <f>E37</f>
        <v>2.88</v>
      </c>
      <c r="H37" s="412">
        <f>D37*B37/1000</f>
        <v>2.88</v>
      </c>
      <c r="I37" s="413">
        <f>G37*F37</f>
        <v>172.79999999999998</v>
      </c>
    </row>
    <row r="38" spans="1:15" s="414" customFormat="1" ht="15.95" customHeight="1">
      <c r="A38" s="415">
        <f>SUM(A37)</f>
        <v>172.79999999999998</v>
      </c>
      <c r="B38" s="409"/>
      <c r="C38" s="409" t="s">
        <v>16</v>
      </c>
      <c r="D38" s="416"/>
      <c r="E38" s="418"/>
      <c r="F38" s="415"/>
      <c r="G38" s="410"/>
      <c r="H38" s="412">
        <f>D38*B38/1000</f>
        <v>0</v>
      </c>
      <c r="I38" s="413">
        <f>G38*F38</f>
        <v>0</v>
      </c>
    </row>
    <row r="39" spans="1:15" s="414" customFormat="1" ht="15.95" customHeight="1">
      <c r="A39" s="420">
        <f>A38/B37</f>
        <v>7.1999999999999993</v>
      </c>
      <c r="B39" s="421"/>
      <c r="C39" s="409" t="s">
        <v>17</v>
      </c>
      <c r="D39" s="416"/>
      <c r="E39" s="418"/>
      <c r="F39" s="420">
        <f>A39</f>
        <v>7.1999999999999993</v>
      </c>
      <c r="G39" s="410"/>
      <c r="H39" s="412">
        <f>D39*B39/1000</f>
        <v>0</v>
      </c>
      <c r="I39" s="413">
        <f>G39*F39</f>
        <v>0</v>
      </c>
    </row>
    <row r="40" spans="1:15" s="414" customFormat="1" ht="15.95" customHeight="1">
      <c r="A40" s="420"/>
      <c r="B40" s="421"/>
      <c r="C40" s="409"/>
      <c r="D40" s="416"/>
      <c r="E40" s="418"/>
      <c r="F40" s="420"/>
      <c r="G40" s="410"/>
      <c r="H40" s="412"/>
      <c r="I40" s="413"/>
    </row>
    <row r="41" spans="1:15" s="414" customFormat="1" ht="15.95" customHeight="1">
      <c r="A41" s="406"/>
      <c r="B41" s="407">
        <v>200</v>
      </c>
      <c r="C41" s="408" t="s">
        <v>156</v>
      </c>
      <c r="D41" s="409"/>
      <c r="E41" s="410"/>
      <c r="F41" s="411"/>
      <c r="G41" s="418"/>
      <c r="H41" s="412"/>
      <c r="I41" s="413"/>
      <c r="O41" s="414" t="s">
        <v>18</v>
      </c>
    </row>
    <row r="42" spans="1:15" s="414" customFormat="1" ht="15.95" customHeight="1">
      <c r="A42" s="415">
        <f>E42*F42</f>
        <v>198.72</v>
      </c>
      <c r="B42" s="416">
        <v>24</v>
      </c>
      <c r="C42" s="417" t="s">
        <v>46</v>
      </c>
      <c r="D42" s="416">
        <v>20</v>
      </c>
      <c r="E42" s="418">
        <f>D42*B42/1000</f>
        <v>0.48</v>
      </c>
      <c r="F42" s="415">
        <v>414</v>
      </c>
      <c r="G42" s="419">
        <f>E42</f>
        <v>0.48</v>
      </c>
      <c r="H42" s="412">
        <f>D42*B42/1000</f>
        <v>0.48</v>
      </c>
      <c r="I42" s="413">
        <f>G42*F42</f>
        <v>198.72</v>
      </c>
    </row>
    <row r="43" spans="1:15" s="610" customFormat="1">
      <c r="A43" s="627">
        <f>SUM(A42:A42)</f>
        <v>198.72</v>
      </c>
      <c r="B43" s="600"/>
      <c r="C43" s="600" t="s">
        <v>16</v>
      </c>
      <c r="D43" s="599"/>
      <c r="E43" s="629"/>
      <c r="F43" s="627"/>
      <c r="G43" s="601"/>
      <c r="H43" s="630">
        <f>D43*B43/1000</f>
        <v>0</v>
      </c>
      <c r="I43" s="631">
        <f>G43*F43</f>
        <v>0</v>
      </c>
    </row>
    <row r="44" spans="1:15" s="610" customFormat="1" ht="15.75">
      <c r="A44" s="615">
        <f>A43/B42</f>
        <v>8.2799999999999994</v>
      </c>
      <c r="B44" s="606"/>
      <c r="C44" s="600" t="s">
        <v>17</v>
      </c>
      <c r="D44" s="599"/>
      <c r="E44" s="629"/>
      <c r="F44" s="615">
        <f>A44</f>
        <v>8.2799999999999994</v>
      </c>
      <c r="G44" s="601"/>
      <c r="H44" s="630">
        <f>D44*B44/1000</f>
        <v>0</v>
      </c>
      <c r="I44" s="631">
        <f>G44*F44</f>
        <v>0</v>
      </c>
    </row>
    <row r="45" spans="1:15" s="414" customFormat="1" ht="15.95" customHeight="1">
      <c r="A45" s="420"/>
      <c r="B45" s="421"/>
      <c r="C45" s="409"/>
      <c r="D45" s="416"/>
      <c r="E45" s="418"/>
      <c r="F45" s="420"/>
      <c r="G45" s="410"/>
      <c r="H45" s="412"/>
      <c r="I45" s="413"/>
    </row>
    <row r="46" spans="1:15" s="610" customFormat="1" ht="15.75">
      <c r="A46" s="661"/>
      <c r="B46" s="628">
        <v>49</v>
      </c>
      <c r="C46" s="662" t="s">
        <v>19</v>
      </c>
      <c r="D46" s="600"/>
      <c r="E46" s="601"/>
      <c r="F46" s="663"/>
      <c r="G46" s="601"/>
      <c r="H46" s="630"/>
      <c r="I46" s="631"/>
    </row>
    <row r="47" spans="1:15" s="610" customFormat="1">
      <c r="A47" s="627">
        <f>E47*F47</f>
        <v>86.52252</v>
      </c>
      <c r="B47" s="599">
        <v>24</v>
      </c>
      <c r="C47" s="648" t="s">
        <v>20</v>
      </c>
      <c r="D47" s="599">
        <v>49.384999999999998</v>
      </c>
      <c r="E47" s="629">
        <f>D47*B47/1000</f>
        <v>1.1852400000000001</v>
      </c>
      <c r="F47" s="627">
        <v>73</v>
      </c>
      <c r="G47" s="649">
        <f>E47</f>
        <v>1.1852400000000001</v>
      </c>
      <c r="H47" s="630">
        <f>D47*B47/1000</f>
        <v>1.1852400000000001</v>
      </c>
      <c r="I47" s="631">
        <f>G47*F47</f>
        <v>86.52252</v>
      </c>
    </row>
    <row r="48" spans="1:15" s="610" customFormat="1">
      <c r="A48" s="627">
        <f>SUM(A47)</f>
        <v>86.52252</v>
      </c>
      <c r="B48" s="600"/>
      <c r="C48" s="600" t="s">
        <v>16</v>
      </c>
      <c r="D48" s="599"/>
      <c r="E48" s="629"/>
      <c r="F48" s="627"/>
      <c r="G48" s="601"/>
      <c r="H48" s="630">
        <f>D48*B48/1000</f>
        <v>0</v>
      </c>
      <c r="I48" s="631">
        <f>G48*F48</f>
        <v>0</v>
      </c>
    </row>
    <row r="49" spans="1:9" s="610" customFormat="1" ht="15.75">
      <c r="A49" s="615">
        <f>A48/B47</f>
        <v>3.605105</v>
      </c>
      <c r="B49" s="606"/>
      <c r="C49" s="600" t="s">
        <v>17</v>
      </c>
      <c r="D49" s="599"/>
      <c r="E49" s="629"/>
      <c r="F49" s="615">
        <f>A49</f>
        <v>3.605105</v>
      </c>
      <c r="G49" s="601"/>
      <c r="H49" s="630">
        <f>D49*B49/1000</f>
        <v>0</v>
      </c>
      <c r="I49" s="631">
        <f>G49*F49</f>
        <v>0</v>
      </c>
    </row>
    <row r="50" spans="1:9" s="610" customFormat="1" ht="15.75">
      <c r="A50" s="615"/>
      <c r="B50" s="606"/>
      <c r="C50" s="600"/>
      <c r="D50" s="599"/>
      <c r="E50" s="629"/>
      <c r="F50" s="615"/>
      <c r="G50" s="601"/>
      <c r="H50" s="630"/>
      <c r="I50" s="631"/>
    </row>
    <row r="51" spans="1:9" s="610" customFormat="1" ht="15.75">
      <c r="A51" s="661"/>
      <c r="B51" s="628">
        <v>35</v>
      </c>
      <c r="C51" s="662" t="s">
        <v>32</v>
      </c>
      <c r="D51" s="600"/>
      <c r="E51" s="601"/>
      <c r="F51" s="663"/>
      <c r="G51" s="601"/>
      <c r="H51" s="630"/>
      <c r="I51" s="631"/>
    </row>
    <row r="52" spans="1:9" s="610" customFormat="1">
      <c r="A52" s="627">
        <f>E52*F52</f>
        <v>59.64</v>
      </c>
      <c r="B52" s="599">
        <v>24</v>
      </c>
      <c r="C52" s="648" t="s">
        <v>100</v>
      </c>
      <c r="D52" s="599">
        <v>35</v>
      </c>
      <c r="E52" s="629">
        <f>D52*B52/1000</f>
        <v>0.84</v>
      </c>
      <c r="F52" s="627">
        <v>71</v>
      </c>
      <c r="G52" s="649">
        <f>E52</f>
        <v>0.84</v>
      </c>
      <c r="H52" s="630">
        <f>D52*B52/1000</f>
        <v>0.84</v>
      </c>
      <c r="I52" s="631">
        <f>G52*F52</f>
        <v>59.64</v>
      </c>
    </row>
    <row r="53" spans="1:9" s="610" customFormat="1">
      <c r="A53" s="627">
        <f>SUM(A52)</f>
        <v>59.64</v>
      </c>
      <c r="B53" s="600"/>
      <c r="C53" s="600" t="s">
        <v>16</v>
      </c>
      <c r="D53" s="599"/>
      <c r="E53" s="629"/>
      <c r="F53" s="627"/>
      <c r="G53" s="601"/>
      <c r="H53" s="630">
        <f>D53*B53/1000</f>
        <v>0</v>
      </c>
      <c r="I53" s="631">
        <f>G53*F53</f>
        <v>0</v>
      </c>
    </row>
    <row r="54" spans="1:9" s="610" customFormat="1" ht="15.75">
      <c r="A54" s="615">
        <f>A53/B52</f>
        <v>2.4849999999999999</v>
      </c>
      <c r="B54" s="606"/>
      <c r="C54" s="600" t="s">
        <v>17</v>
      </c>
      <c r="D54" s="599"/>
      <c r="E54" s="629"/>
      <c r="F54" s="615">
        <f>A54</f>
        <v>2.4849999999999999</v>
      </c>
      <c r="G54" s="601"/>
      <c r="H54" s="630">
        <f>D54*B54/1000</f>
        <v>0</v>
      </c>
      <c r="I54" s="631">
        <f>G54*F54</f>
        <v>0</v>
      </c>
    </row>
    <row r="55" spans="1:9" s="610" customFormat="1" ht="15.75">
      <c r="A55" s="615"/>
      <c r="B55" s="606"/>
      <c r="C55" s="600"/>
      <c r="D55" s="599"/>
      <c r="E55" s="629"/>
      <c r="F55" s="615"/>
      <c r="G55" s="601"/>
      <c r="H55" s="630"/>
      <c r="I55" s="631"/>
    </row>
    <row r="56" spans="1:9" s="610" customFormat="1" ht="15.75">
      <c r="A56" s="615">
        <f>A53+A48+A43+A33+A22+A38</f>
        <v>1799.9991599999996</v>
      </c>
      <c r="B56" s="600"/>
      <c r="C56" s="606" t="s">
        <v>21</v>
      </c>
      <c r="D56" s="600"/>
      <c r="E56" s="601"/>
      <c r="F56" s="615">
        <f>F57*B52</f>
        <v>1799.9991599999998</v>
      </c>
      <c r="G56" s="601"/>
      <c r="H56" s="598"/>
      <c r="I56" s="631">
        <f>SUM(I14:I55)</f>
        <v>1799.9991599999998</v>
      </c>
    </row>
    <row r="57" spans="1:9" s="610" customFormat="1" ht="15.75">
      <c r="A57" s="615">
        <f>A56/B52</f>
        <v>74.999964999999989</v>
      </c>
      <c r="B57" s="600"/>
      <c r="C57" s="606" t="s">
        <v>17</v>
      </c>
      <c r="D57" s="600"/>
      <c r="E57" s="601"/>
      <c r="F57" s="615">
        <f>A57</f>
        <v>74.999964999999989</v>
      </c>
      <c r="G57" s="601"/>
      <c r="H57" s="630"/>
      <c r="I57" s="631"/>
    </row>
    <row r="58" spans="1:9" s="610" customFormat="1" ht="15.75">
      <c r="C58" s="1370" t="s">
        <v>101</v>
      </c>
      <c r="D58" s="1370"/>
      <c r="E58" s="1370"/>
      <c r="F58" s="1370"/>
      <c r="G58" s="1370"/>
      <c r="H58" s="664"/>
      <c r="I58" s="593"/>
    </row>
    <row r="59" spans="1:9" s="610" customFormat="1" ht="15.75">
      <c r="C59" s="1370" t="s">
        <v>22</v>
      </c>
      <c r="D59" s="1370"/>
      <c r="E59" s="1370"/>
      <c r="F59" s="1370"/>
      <c r="G59" s="1370"/>
      <c r="H59" s="664"/>
      <c r="I59" s="593"/>
    </row>
    <row r="60" spans="1:9" s="610" customFormat="1" ht="15.75">
      <c r="B60" s="665"/>
      <c r="C60" s="665" t="s">
        <v>23</v>
      </c>
      <c r="D60" s="665"/>
      <c r="E60" s="665"/>
      <c r="F60" s="665"/>
      <c r="G60" s="665"/>
      <c r="H60" s="593"/>
      <c r="I60" s="593"/>
    </row>
    <row r="63" spans="1:9">
      <c r="C63" s="269" t="s">
        <v>157</v>
      </c>
    </row>
  </sheetData>
  <mergeCells count="12">
    <mergeCell ref="F6:G6"/>
    <mergeCell ref="F8:G8"/>
    <mergeCell ref="C25:D25"/>
    <mergeCell ref="C58:G58"/>
    <mergeCell ref="C59:G5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8" zoomScale="60" workbookViewId="0">
      <selection activeCell="B40" sqref="B40"/>
    </sheetView>
  </sheetViews>
  <sheetFormatPr defaultRowHeight="15"/>
  <cols>
    <col min="1" max="1" width="15.7109375" style="269" customWidth="1"/>
    <col min="2" max="2" width="9.28515625" style="269" bestFit="1" customWidth="1"/>
    <col min="3" max="3" width="64.7109375" style="269" customWidth="1"/>
    <col min="4" max="4" width="9.28515625" style="269" bestFit="1" customWidth="1"/>
    <col min="5" max="5" width="9.42578125" style="269" bestFit="1" customWidth="1"/>
    <col min="6" max="6" width="17.140625" style="269" customWidth="1"/>
    <col min="7" max="8" width="9.42578125" style="269" bestFit="1" customWidth="1"/>
    <col min="9" max="9" width="16.85546875" style="269" customWidth="1"/>
    <col min="10" max="16384" width="9.140625" style="269"/>
  </cols>
  <sheetData>
    <row r="1" spans="1:9" s="730" customFormat="1">
      <c r="H1" s="731"/>
      <c r="I1" s="731"/>
    </row>
    <row r="2" spans="1:9" s="730" customFormat="1" ht="15.75">
      <c r="A2" s="732"/>
      <c r="B2" s="1388" t="s">
        <v>0</v>
      </c>
      <c r="C2" s="1388"/>
      <c r="D2" s="1388"/>
      <c r="E2" s="1388"/>
      <c r="F2" s="1388"/>
      <c r="G2" s="1388"/>
      <c r="H2" s="731"/>
      <c r="I2" s="731"/>
    </row>
    <row r="3" spans="1:9" s="730" customFormat="1" ht="12.75" customHeight="1">
      <c r="A3" s="732"/>
      <c r="B3" s="1388"/>
      <c r="C3" s="1388"/>
      <c r="D3" s="1388"/>
      <c r="E3" s="1388"/>
      <c r="F3" s="1388"/>
      <c r="G3" s="1388"/>
      <c r="H3" s="731"/>
      <c r="I3" s="731"/>
    </row>
    <row r="4" spans="1:9" s="730" customFormat="1" ht="30" customHeight="1">
      <c r="A4" s="732"/>
      <c r="B4" s="1389"/>
      <c r="C4" s="1391" t="s">
        <v>1</v>
      </c>
      <c r="D4" s="1393" t="s">
        <v>2</v>
      </c>
      <c r="E4" s="1395" t="s">
        <v>3</v>
      </c>
      <c r="F4" s="733"/>
      <c r="G4" s="734"/>
      <c r="H4" s="731"/>
      <c r="I4" s="731"/>
    </row>
    <row r="5" spans="1:9" s="730" customFormat="1" ht="40.5" customHeight="1">
      <c r="A5" s="735"/>
      <c r="B5" s="1390"/>
      <c r="C5" s="1392"/>
      <c r="D5" s="1394"/>
      <c r="E5" s="1396"/>
      <c r="F5" s="1397" t="s">
        <v>4</v>
      </c>
      <c r="G5" s="1398"/>
      <c r="H5" s="731"/>
      <c r="I5" s="731"/>
    </row>
    <row r="6" spans="1:9" s="730" customFormat="1">
      <c r="A6" s="736"/>
      <c r="B6" s="737"/>
      <c r="C6" s="738"/>
      <c r="D6" s="739"/>
      <c r="E6" s="740"/>
      <c r="F6" s="1399" t="s">
        <v>5</v>
      </c>
      <c r="G6" s="1400"/>
      <c r="H6" s="731"/>
      <c r="I6" s="731"/>
    </row>
    <row r="7" spans="1:9" s="730" customFormat="1">
      <c r="A7" s="736"/>
      <c r="B7" s="741"/>
      <c r="C7" s="738"/>
      <c r="D7" s="739"/>
      <c r="E7" s="740"/>
      <c r="F7" s="742"/>
      <c r="G7" s="743"/>
      <c r="H7" s="731"/>
      <c r="I7" s="731"/>
    </row>
    <row r="8" spans="1:9" s="730" customFormat="1">
      <c r="A8" s="736"/>
      <c r="B8" s="741"/>
      <c r="C8" s="738"/>
      <c r="D8" s="739"/>
      <c r="E8" s="740"/>
      <c r="F8" s="1401"/>
      <c r="G8" s="1402"/>
      <c r="H8" s="731"/>
      <c r="I8" s="731"/>
    </row>
    <row r="9" spans="1:9" s="730" customFormat="1" ht="14.25" customHeight="1">
      <c r="A9" s="736"/>
      <c r="B9" s="741"/>
      <c r="C9" s="744"/>
      <c r="D9" s="739"/>
      <c r="E9" s="740"/>
      <c r="F9" s="733"/>
      <c r="G9" s="745"/>
      <c r="H9" s="731"/>
      <c r="I9" s="731"/>
    </row>
    <row r="10" spans="1:9" s="730" customFormat="1" ht="13.5" customHeight="1">
      <c r="A10" s="746"/>
      <c r="B10" s="747"/>
      <c r="C10" s="738"/>
      <c r="D10" s="739"/>
      <c r="E10" s="740"/>
      <c r="F10" s="733"/>
      <c r="G10" s="745"/>
      <c r="H10" s="731"/>
      <c r="I10" s="731"/>
    </row>
    <row r="11" spans="1:9" s="730" customFormat="1" ht="18" customHeight="1">
      <c r="A11" s="732"/>
      <c r="B11" s="748"/>
      <c r="C11" s="749" t="s">
        <v>102</v>
      </c>
      <c r="D11" s="734"/>
      <c r="E11" s="733"/>
      <c r="F11" s="733"/>
      <c r="G11" s="734"/>
      <c r="H11" s="731"/>
      <c r="I11" s="731"/>
    </row>
    <row r="12" spans="1:9" s="730" customFormat="1" ht="75">
      <c r="A12" s="750" t="s">
        <v>6</v>
      </c>
      <c r="B12" s="751" t="s">
        <v>7</v>
      </c>
      <c r="C12" s="751" t="s">
        <v>8</v>
      </c>
      <c r="D12" s="751" t="s">
        <v>9</v>
      </c>
      <c r="E12" s="752" t="s">
        <v>10</v>
      </c>
      <c r="F12" s="751" t="s">
        <v>11</v>
      </c>
      <c r="G12" s="752" t="s">
        <v>12</v>
      </c>
      <c r="H12" s="731"/>
      <c r="I12" s="731"/>
    </row>
    <row r="13" spans="1:9" s="730" customFormat="1" ht="20.25">
      <c r="A13" s="753"/>
      <c r="B13" s="754"/>
      <c r="C13" s="755">
        <v>45244</v>
      </c>
      <c r="D13" s="751"/>
      <c r="E13" s="752"/>
      <c r="F13" s="754"/>
      <c r="G13" s="752"/>
      <c r="H13" s="731"/>
      <c r="I13" s="731"/>
    </row>
    <row r="14" spans="1:9" s="764" customFormat="1" ht="20.25">
      <c r="A14" s="756"/>
      <c r="B14" s="757"/>
      <c r="C14" s="758"/>
      <c r="D14" s="759"/>
      <c r="E14" s="760"/>
      <c r="F14" s="756"/>
      <c r="G14" s="761"/>
      <c r="H14" s="762"/>
      <c r="I14" s="763"/>
    </row>
    <row r="15" spans="1:9" s="748" customFormat="1" ht="15.75">
      <c r="A15" s="765"/>
      <c r="B15" s="766" t="s">
        <v>52</v>
      </c>
      <c r="C15" s="1403" t="s">
        <v>41</v>
      </c>
      <c r="D15" s="1404"/>
      <c r="E15" s="767"/>
      <c r="F15" s="737"/>
      <c r="G15" s="767"/>
      <c r="H15" s="768"/>
      <c r="I15" s="769"/>
    </row>
    <row r="16" spans="1:9" s="777" customFormat="1">
      <c r="A16" s="770">
        <f>E16*F16</f>
        <v>6861.96</v>
      </c>
      <c r="B16" s="771">
        <v>210</v>
      </c>
      <c r="C16" s="772" t="s">
        <v>109</v>
      </c>
      <c r="D16" s="771">
        <v>84</v>
      </c>
      <c r="E16" s="773">
        <f>D16*B16/1000</f>
        <v>17.64</v>
      </c>
      <c r="F16" s="770">
        <v>389</v>
      </c>
      <c r="G16" s="774">
        <f t="shared" ref="G16:G17" si="0">E16</f>
        <v>17.64</v>
      </c>
      <c r="H16" s="775">
        <f t="shared" ref="H16:H17" si="1">D16*B16/1000</f>
        <v>17.64</v>
      </c>
      <c r="I16" s="776">
        <f t="shared" ref="I16:I17" si="2">G16*F16</f>
        <v>6861.96</v>
      </c>
    </row>
    <row r="17" spans="1:9" s="785" customFormat="1">
      <c r="A17" s="778">
        <f t="shared" ref="A17" si="3">E17*F17</f>
        <v>63</v>
      </c>
      <c r="B17" s="771">
        <v>210</v>
      </c>
      <c r="C17" s="779" t="s">
        <v>27</v>
      </c>
      <c r="D17" s="780">
        <v>12</v>
      </c>
      <c r="E17" s="781">
        <f t="shared" ref="E17" si="4">D17*B17/1000</f>
        <v>2.52</v>
      </c>
      <c r="F17" s="778">
        <v>25</v>
      </c>
      <c r="G17" s="782">
        <f t="shared" si="0"/>
        <v>2.52</v>
      </c>
      <c r="H17" s="783">
        <f t="shared" si="1"/>
        <v>2.52</v>
      </c>
      <c r="I17" s="784">
        <f t="shared" si="2"/>
        <v>63</v>
      </c>
    </row>
    <row r="18" spans="1:9" s="748" customFormat="1">
      <c r="A18" s="765">
        <f>E18*F18</f>
        <v>123.2595</v>
      </c>
      <c r="B18" s="771">
        <v>210</v>
      </c>
      <c r="C18" s="786" t="s">
        <v>168</v>
      </c>
      <c r="D18" s="737">
        <v>5</v>
      </c>
      <c r="E18" s="767">
        <f>D18*B18/1000</f>
        <v>1.05</v>
      </c>
      <c r="F18" s="765">
        <v>117.39</v>
      </c>
      <c r="G18" s="787">
        <f>E18</f>
        <v>1.05</v>
      </c>
      <c r="H18" s="768">
        <f>D18*B18/1000</f>
        <v>1.05</v>
      </c>
      <c r="I18" s="769">
        <f>G18*F18</f>
        <v>123.2595</v>
      </c>
    </row>
    <row r="19" spans="1:9" s="748" customFormat="1">
      <c r="A19" s="765">
        <f>E19*F19</f>
        <v>14.7</v>
      </c>
      <c r="B19" s="771">
        <v>210</v>
      </c>
      <c r="C19" s="786" t="s">
        <v>40</v>
      </c>
      <c r="D19" s="737">
        <v>2</v>
      </c>
      <c r="E19" s="767">
        <f>D19*B19/1000</f>
        <v>0.42</v>
      </c>
      <c r="F19" s="765">
        <v>35</v>
      </c>
      <c r="G19" s="787">
        <f>E19</f>
        <v>0.42</v>
      </c>
      <c r="H19" s="768">
        <f t="shared" ref="H19" si="5">D19*B19/1000</f>
        <v>0.42</v>
      </c>
      <c r="I19" s="769">
        <f t="shared" ref="I19" si="6">G19*F19</f>
        <v>14.7</v>
      </c>
    </row>
    <row r="20" spans="1:9" s="795" customFormat="1">
      <c r="A20" s="788">
        <f t="shared" ref="A20" si="7">E20*F20</f>
        <v>193.2</v>
      </c>
      <c r="B20" s="771">
        <v>210</v>
      </c>
      <c r="C20" s="789" t="s">
        <v>30</v>
      </c>
      <c r="D20" s="790">
        <v>8</v>
      </c>
      <c r="E20" s="791">
        <f t="shared" ref="E20" si="8">D20*B20/1000</f>
        <v>1.68</v>
      </c>
      <c r="F20" s="788">
        <v>115</v>
      </c>
      <c r="G20" s="792">
        <f t="shared" ref="G20" si="9">E20</f>
        <v>1.68</v>
      </c>
      <c r="H20" s="793">
        <f>D20*B20/1000</f>
        <v>1.68</v>
      </c>
      <c r="I20" s="794">
        <f>G20*F20</f>
        <v>193.2</v>
      </c>
    </row>
    <row r="21" spans="1:9" s="748" customFormat="1">
      <c r="A21" s="765">
        <f>E21*F21</f>
        <v>3.36</v>
      </c>
      <c r="B21" s="771">
        <v>210</v>
      </c>
      <c r="C21" s="786" t="s">
        <v>31</v>
      </c>
      <c r="D21" s="737">
        <v>1</v>
      </c>
      <c r="E21" s="767">
        <f>B21*D21/1000</f>
        <v>0.21</v>
      </c>
      <c r="F21" s="765">
        <v>16</v>
      </c>
      <c r="G21" s="787">
        <f>E21+E29</f>
        <v>0.42</v>
      </c>
      <c r="H21" s="768">
        <f>D21*B21/1000</f>
        <v>0.21</v>
      </c>
      <c r="I21" s="769">
        <f>G21*F21</f>
        <v>6.72</v>
      </c>
    </row>
    <row r="22" spans="1:9" s="748" customFormat="1">
      <c r="A22" s="765">
        <f>SUM(A16:A21)</f>
        <v>7259.4794999999995</v>
      </c>
      <c r="B22" s="737"/>
      <c r="C22" s="796" t="s">
        <v>16</v>
      </c>
      <c r="D22" s="737"/>
      <c r="E22" s="767"/>
      <c r="F22" s="765"/>
      <c r="G22" s="787"/>
      <c r="H22" s="768">
        <f>D22*B22/1000</f>
        <v>0</v>
      </c>
      <c r="I22" s="769">
        <f>G22*F22</f>
        <v>0</v>
      </c>
    </row>
    <row r="23" spans="1:9" s="748" customFormat="1" ht="15.75">
      <c r="A23" s="753">
        <f>A22/B21</f>
        <v>34.568950000000001</v>
      </c>
      <c r="B23" s="737"/>
      <c r="C23" s="796" t="s">
        <v>17</v>
      </c>
      <c r="D23" s="737"/>
      <c r="E23" s="767"/>
      <c r="F23" s="753">
        <f>A23</f>
        <v>34.568950000000001</v>
      </c>
      <c r="G23" s="787"/>
      <c r="H23" s="768">
        <f>D23*B23/1000</f>
        <v>0</v>
      </c>
      <c r="I23" s="769">
        <f>G23*F23</f>
        <v>0</v>
      </c>
    </row>
    <row r="24" spans="1:9" s="748" customFormat="1" ht="15.75">
      <c r="A24" s="753"/>
      <c r="B24" s="737"/>
      <c r="C24" s="797"/>
      <c r="D24" s="741"/>
      <c r="E24" s="767"/>
      <c r="F24" s="753"/>
      <c r="G24" s="787"/>
      <c r="H24" s="768"/>
      <c r="I24" s="769"/>
    </row>
    <row r="25" spans="1:9" s="748" customFormat="1" ht="15.75">
      <c r="A25" s="765"/>
      <c r="B25" s="766">
        <v>150</v>
      </c>
      <c r="C25" s="1403" t="s">
        <v>169</v>
      </c>
      <c r="D25" s="1404"/>
      <c r="E25" s="767"/>
      <c r="F25" s="737"/>
      <c r="G25" s="767"/>
      <c r="H25" s="768"/>
      <c r="I25" s="769"/>
    </row>
    <row r="26" spans="1:9" s="748" customFormat="1">
      <c r="A26" s="765">
        <f>E26*F26</f>
        <v>403.59606000000002</v>
      </c>
      <c r="B26" s="737">
        <v>210</v>
      </c>
      <c r="C26" s="738" t="s">
        <v>42</v>
      </c>
      <c r="D26" s="737">
        <v>36.262</v>
      </c>
      <c r="E26" s="767">
        <f>B26*D26/1000</f>
        <v>7.6150200000000003</v>
      </c>
      <c r="F26" s="765">
        <v>53</v>
      </c>
      <c r="G26" s="958">
        <f>E26</f>
        <v>7.6150200000000003</v>
      </c>
      <c r="H26" s="768">
        <f t="shared" ref="H26:H31" si="10">D26*B26/1000</f>
        <v>7.6150200000000003</v>
      </c>
      <c r="I26" s="769">
        <f t="shared" ref="I26:I31" si="11">G26*F26</f>
        <v>403.59606000000002</v>
      </c>
    </row>
    <row r="27" spans="1:9" s="748" customFormat="1">
      <c r="A27" s="765">
        <f>E27*F27</f>
        <v>210.89879999999999</v>
      </c>
      <c r="B27" s="737">
        <v>210</v>
      </c>
      <c r="C27" s="738" t="s">
        <v>42</v>
      </c>
      <c r="D27" s="737">
        <v>16.738</v>
      </c>
      <c r="E27" s="767">
        <f>B27*D27/1000</f>
        <v>3.51498</v>
      </c>
      <c r="F27" s="765">
        <v>60</v>
      </c>
      <c r="G27" s="787">
        <f>E27</f>
        <v>3.51498</v>
      </c>
      <c r="H27" s="768">
        <f t="shared" ref="H27" si="12">D27*B27/1000</f>
        <v>3.51498</v>
      </c>
      <c r="I27" s="769">
        <f t="shared" ref="I27" si="13">G27*F27</f>
        <v>210.89879999999999</v>
      </c>
    </row>
    <row r="28" spans="1:9" s="805" customFormat="1" ht="15.95" customHeight="1">
      <c r="A28" s="798">
        <f t="shared" ref="A28" si="14">E28*F28</f>
        <v>626.85</v>
      </c>
      <c r="B28" s="737">
        <v>210</v>
      </c>
      <c r="C28" s="800" t="s">
        <v>13</v>
      </c>
      <c r="D28" s="799">
        <v>5</v>
      </c>
      <c r="E28" s="801">
        <f t="shared" ref="E28" si="15">D28*B28/1000</f>
        <v>1.05</v>
      </c>
      <c r="F28" s="798">
        <v>597</v>
      </c>
      <c r="G28" s="802">
        <f>E28+E77</f>
        <v>1.05</v>
      </c>
      <c r="H28" s="803">
        <f t="shared" si="10"/>
        <v>1.05</v>
      </c>
      <c r="I28" s="804">
        <f t="shared" si="11"/>
        <v>626.85</v>
      </c>
    </row>
    <row r="29" spans="1:9" s="748" customFormat="1">
      <c r="A29" s="765">
        <f>E29*F29</f>
        <v>3.36</v>
      </c>
      <c r="B29" s="737">
        <v>210</v>
      </c>
      <c r="C29" s="786" t="s">
        <v>31</v>
      </c>
      <c r="D29" s="737">
        <v>1</v>
      </c>
      <c r="E29" s="767">
        <f>B29*D29/1000</f>
        <v>0.21</v>
      </c>
      <c r="F29" s="765">
        <v>16</v>
      </c>
      <c r="G29" s="787"/>
      <c r="H29" s="768">
        <f t="shared" si="10"/>
        <v>0.21</v>
      </c>
      <c r="I29" s="769">
        <f t="shared" si="11"/>
        <v>0</v>
      </c>
    </row>
    <row r="30" spans="1:9" s="748" customFormat="1">
      <c r="A30" s="765">
        <f>SUM(A26:A29)</f>
        <v>1244.7048600000001</v>
      </c>
      <c r="B30" s="737"/>
      <c r="C30" s="796" t="s">
        <v>16</v>
      </c>
      <c r="D30" s="737"/>
      <c r="E30" s="767"/>
      <c r="F30" s="765"/>
      <c r="G30" s="787"/>
      <c r="H30" s="768">
        <f t="shared" si="10"/>
        <v>0</v>
      </c>
      <c r="I30" s="769">
        <f t="shared" si="11"/>
        <v>0</v>
      </c>
    </row>
    <row r="31" spans="1:9" s="748" customFormat="1" ht="15.75">
      <c r="A31" s="753">
        <f>A30/B29</f>
        <v>5.9271660000000006</v>
      </c>
      <c r="B31" s="737"/>
      <c r="C31" s="796" t="s">
        <v>17</v>
      </c>
      <c r="D31" s="737"/>
      <c r="E31" s="767"/>
      <c r="F31" s="753">
        <f>A31</f>
        <v>5.9271660000000006</v>
      </c>
      <c r="G31" s="787"/>
      <c r="H31" s="768">
        <f t="shared" si="10"/>
        <v>0</v>
      </c>
      <c r="I31" s="769">
        <f t="shared" si="11"/>
        <v>0</v>
      </c>
    </row>
    <row r="32" spans="1:9" s="748" customFormat="1" ht="15.75">
      <c r="A32" s="753"/>
      <c r="B32" s="737"/>
      <c r="C32" s="797"/>
      <c r="D32" s="741"/>
      <c r="E32" s="767"/>
      <c r="F32" s="753"/>
      <c r="G32" s="787"/>
      <c r="H32" s="768"/>
      <c r="I32" s="769"/>
    </row>
    <row r="33" spans="1:15" s="748" customFormat="1" ht="15.75">
      <c r="A33" s="806"/>
      <c r="B33" s="766">
        <v>200</v>
      </c>
      <c r="C33" s="807" t="s">
        <v>99</v>
      </c>
      <c r="D33" s="738"/>
      <c r="E33" s="739"/>
      <c r="F33" s="808"/>
      <c r="G33" s="767"/>
      <c r="H33" s="768"/>
      <c r="I33" s="769"/>
      <c r="O33" s="748" t="s">
        <v>18</v>
      </c>
    </row>
    <row r="34" spans="1:15" s="748" customFormat="1">
      <c r="A34" s="765">
        <f>E34*F34</f>
        <v>99.75</v>
      </c>
      <c r="B34" s="737">
        <v>210</v>
      </c>
      <c r="C34" s="786" t="s">
        <v>54</v>
      </c>
      <c r="D34" s="737">
        <v>1</v>
      </c>
      <c r="E34" s="767">
        <f>D34*B34/1000</f>
        <v>0.21</v>
      </c>
      <c r="F34" s="765">
        <v>475</v>
      </c>
      <c r="G34" s="787">
        <f>E34</f>
        <v>0.21</v>
      </c>
      <c r="H34" s="768">
        <f>D34*B34/1000</f>
        <v>0.21</v>
      </c>
      <c r="I34" s="769">
        <f>G34*F34</f>
        <v>99.75</v>
      </c>
    </row>
    <row r="35" spans="1:15" s="748" customFormat="1">
      <c r="A35" s="765">
        <f>E35*F35</f>
        <v>156.45000000000002</v>
      </c>
      <c r="B35" s="737">
        <v>210</v>
      </c>
      <c r="C35" s="786" t="s">
        <v>170</v>
      </c>
      <c r="D35" s="737">
        <v>10</v>
      </c>
      <c r="E35" s="767">
        <f>D35*B35/1000</f>
        <v>2.1</v>
      </c>
      <c r="F35" s="765">
        <v>74.5</v>
      </c>
      <c r="G35" s="787">
        <f>E35</f>
        <v>2.1</v>
      </c>
      <c r="H35" s="768">
        <f>D35*B35/1000</f>
        <v>2.1</v>
      </c>
      <c r="I35" s="769">
        <f>G35*F35</f>
        <v>156.45000000000002</v>
      </c>
    </row>
    <row r="36" spans="1:15" s="748" customFormat="1">
      <c r="A36" s="765">
        <f>SUM(A34:A35)</f>
        <v>256.20000000000005</v>
      </c>
      <c r="B36" s="738"/>
      <c r="C36" s="738" t="s">
        <v>16</v>
      </c>
      <c r="D36" s="737"/>
      <c r="E36" s="767"/>
      <c r="F36" s="765"/>
      <c r="G36" s="739"/>
      <c r="H36" s="768">
        <f>D36*B36/1000</f>
        <v>0</v>
      </c>
      <c r="I36" s="769">
        <f>G36*F36</f>
        <v>0</v>
      </c>
    </row>
    <row r="37" spans="1:15" s="748" customFormat="1" ht="15.75">
      <c r="A37" s="753">
        <f>A36/B34</f>
        <v>1.2200000000000002</v>
      </c>
      <c r="B37" s="744"/>
      <c r="C37" s="738" t="s">
        <v>17</v>
      </c>
      <c r="D37" s="737"/>
      <c r="E37" s="767"/>
      <c r="F37" s="753">
        <f>A37</f>
        <v>1.2200000000000002</v>
      </c>
      <c r="G37" s="739"/>
      <c r="H37" s="768">
        <f>D37*B37/1000</f>
        <v>0</v>
      </c>
      <c r="I37" s="769">
        <f>G37*F37</f>
        <v>0</v>
      </c>
    </row>
    <row r="38" spans="1:15" s="817" customFormat="1" ht="15.75">
      <c r="A38" s="809"/>
      <c r="B38" s="810"/>
      <c r="C38" s="811"/>
      <c r="D38" s="812"/>
      <c r="E38" s="813"/>
      <c r="F38" s="809"/>
      <c r="G38" s="814"/>
      <c r="H38" s="815"/>
      <c r="I38" s="816"/>
    </row>
    <row r="39" spans="1:15" s="748" customFormat="1" ht="15.75">
      <c r="A39" s="806"/>
      <c r="B39" s="766">
        <v>29</v>
      </c>
      <c r="C39" s="807" t="s">
        <v>19</v>
      </c>
      <c r="D39" s="738"/>
      <c r="E39" s="739"/>
      <c r="F39" s="808"/>
      <c r="G39" s="739"/>
      <c r="H39" s="768"/>
      <c r="I39" s="769"/>
    </row>
    <row r="40" spans="1:15" s="748" customFormat="1">
      <c r="A40" s="765">
        <f>E40*F40</f>
        <v>516.57900000000006</v>
      </c>
      <c r="B40" s="737">
        <v>210</v>
      </c>
      <c r="C40" s="786" t="s">
        <v>20</v>
      </c>
      <c r="D40" s="737">
        <v>28.94</v>
      </c>
      <c r="E40" s="767">
        <f>D40*B40/1000</f>
        <v>6.0774000000000008</v>
      </c>
      <c r="F40" s="765">
        <v>85</v>
      </c>
      <c r="G40" s="787">
        <f>E40</f>
        <v>6.0774000000000008</v>
      </c>
      <c r="H40" s="768">
        <f>D40*B40/1000</f>
        <v>6.0774000000000008</v>
      </c>
      <c r="I40" s="769">
        <f>G40*F40</f>
        <v>516.57900000000006</v>
      </c>
    </row>
    <row r="41" spans="1:15" s="748" customFormat="1">
      <c r="A41" s="765">
        <f>SUM(A40)</f>
        <v>516.57900000000006</v>
      </c>
      <c r="B41" s="738"/>
      <c r="C41" s="738" t="s">
        <v>16</v>
      </c>
      <c r="D41" s="737"/>
      <c r="E41" s="767"/>
      <c r="F41" s="765"/>
      <c r="G41" s="739"/>
      <c r="H41" s="768">
        <f>D41*B41/1000</f>
        <v>0</v>
      </c>
      <c r="I41" s="769">
        <f>G41*F41</f>
        <v>0</v>
      </c>
    </row>
    <row r="42" spans="1:15" s="748" customFormat="1" ht="15.75">
      <c r="A42" s="753">
        <f>A41/B40</f>
        <v>2.4599000000000002</v>
      </c>
      <c r="B42" s="744"/>
      <c r="C42" s="738" t="s">
        <v>17</v>
      </c>
      <c r="D42" s="737"/>
      <c r="E42" s="767"/>
      <c r="F42" s="753">
        <f>A42</f>
        <v>2.4599000000000002</v>
      </c>
      <c r="G42" s="739"/>
      <c r="H42" s="768">
        <f>D42*B42/1000</f>
        <v>0</v>
      </c>
      <c r="I42" s="769">
        <f>G42*F42</f>
        <v>0</v>
      </c>
    </row>
    <row r="43" spans="1:15" s="748" customFormat="1" ht="15.75">
      <c r="A43" s="753"/>
      <c r="B43" s="744"/>
      <c r="C43" s="738"/>
      <c r="D43" s="737"/>
      <c r="E43" s="767"/>
      <c r="F43" s="753"/>
      <c r="G43" s="739"/>
      <c r="H43" s="768"/>
      <c r="I43" s="769"/>
    </row>
    <row r="44" spans="1:15" s="748" customFormat="1" ht="15.75">
      <c r="A44" s="806"/>
      <c r="B44" s="766">
        <v>24</v>
      </c>
      <c r="C44" s="807" t="s">
        <v>32</v>
      </c>
      <c r="D44" s="738"/>
      <c r="E44" s="739"/>
      <c r="F44" s="808"/>
      <c r="G44" s="739"/>
      <c r="H44" s="768"/>
      <c r="I44" s="769"/>
    </row>
    <row r="45" spans="1:15" s="748" customFormat="1">
      <c r="A45" s="765">
        <f>E45*F45</f>
        <v>383.04</v>
      </c>
      <c r="B45" s="737">
        <v>210</v>
      </c>
      <c r="C45" s="786" t="s">
        <v>100</v>
      </c>
      <c r="D45" s="737">
        <v>24</v>
      </c>
      <c r="E45" s="767">
        <f>D45*B45/1000</f>
        <v>5.04</v>
      </c>
      <c r="F45" s="765">
        <v>76</v>
      </c>
      <c r="G45" s="787">
        <f>E45</f>
        <v>5.04</v>
      </c>
      <c r="H45" s="768">
        <f>D45*B45/1000</f>
        <v>5.04</v>
      </c>
      <c r="I45" s="769">
        <f>G45*F45</f>
        <v>383.04</v>
      </c>
    </row>
    <row r="46" spans="1:15" s="748" customFormat="1">
      <c r="A46" s="765">
        <f>SUM(A45)</f>
        <v>383.04</v>
      </c>
      <c r="B46" s="738"/>
      <c r="C46" s="738" t="s">
        <v>16</v>
      </c>
      <c r="D46" s="737"/>
      <c r="E46" s="767"/>
      <c r="F46" s="765"/>
      <c r="G46" s="739"/>
      <c r="H46" s="768">
        <f>D46*B46/1000</f>
        <v>0</v>
      </c>
      <c r="I46" s="769">
        <f>G46*F46</f>
        <v>0</v>
      </c>
    </row>
    <row r="47" spans="1:15" s="748" customFormat="1" ht="15.75">
      <c r="A47" s="753">
        <f>A46/B45</f>
        <v>1.8240000000000001</v>
      </c>
      <c r="B47" s="744"/>
      <c r="C47" s="738" t="s">
        <v>17</v>
      </c>
      <c r="D47" s="737"/>
      <c r="E47" s="767"/>
      <c r="F47" s="753">
        <f>A47</f>
        <v>1.8240000000000001</v>
      </c>
      <c r="G47" s="739"/>
      <c r="H47" s="768">
        <f>D47*B47/1000</f>
        <v>0</v>
      </c>
      <c r="I47" s="769">
        <f>G47*F47</f>
        <v>0</v>
      </c>
    </row>
    <row r="48" spans="1:15" s="748" customFormat="1" ht="15.75">
      <c r="A48" s="753"/>
      <c r="B48" s="744"/>
      <c r="C48" s="738"/>
      <c r="D48" s="737"/>
      <c r="E48" s="767"/>
      <c r="F48" s="753"/>
      <c r="G48" s="739"/>
      <c r="H48" s="768"/>
      <c r="I48" s="769"/>
    </row>
    <row r="49" spans="1:9" s="748" customFormat="1" ht="15.75">
      <c r="A49" s="753">
        <f>A46+A41+A36+A30+A22</f>
        <v>9660.0033599999988</v>
      </c>
      <c r="B49" s="738"/>
      <c r="C49" s="744" t="s">
        <v>21</v>
      </c>
      <c r="D49" s="738"/>
      <c r="E49" s="739"/>
      <c r="F49" s="753">
        <f>F50*B45</f>
        <v>9660.0033599999988</v>
      </c>
      <c r="G49" s="739"/>
      <c r="H49" s="736"/>
      <c r="I49" s="769">
        <f>SUM(I14:I48)</f>
        <v>9660.0033600000006</v>
      </c>
    </row>
    <row r="50" spans="1:9" s="748" customFormat="1" ht="15.75">
      <c r="A50" s="753">
        <f>A49/B45</f>
        <v>46.000015999999995</v>
      </c>
      <c r="B50" s="738"/>
      <c r="C50" s="744" t="s">
        <v>17</v>
      </c>
      <c r="D50" s="738"/>
      <c r="E50" s="739"/>
      <c r="F50" s="753">
        <f>A50</f>
        <v>46.000015999999995</v>
      </c>
      <c r="G50" s="739"/>
      <c r="H50" s="768"/>
      <c r="I50" s="769"/>
    </row>
    <row r="51" spans="1:9" s="748" customFormat="1" ht="15.75">
      <c r="C51" s="1387" t="s">
        <v>101</v>
      </c>
      <c r="D51" s="1387"/>
      <c r="E51" s="1387"/>
      <c r="F51" s="1387"/>
      <c r="G51" s="1387"/>
      <c r="H51" s="818"/>
      <c r="I51" s="731"/>
    </row>
    <row r="52" spans="1:9" s="748" customFormat="1" ht="15.75">
      <c r="C52" s="1387" t="s">
        <v>22</v>
      </c>
      <c r="D52" s="1387"/>
      <c r="E52" s="1387"/>
      <c r="F52" s="1387"/>
      <c r="G52" s="1387"/>
      <c r="H52" s="818"/>
      <c r="I52" s="731"/>
    </row>
    <row r="53" spans="1:9" s="748" customFormat="1" ht="15.75">
      <c r="B53" s="819"/>
      <c r="C53" s="819" t="s">
        <v>23</v>
      </c>
      <c r="D53" s="819"/>
      <c r="E53" s="819"/>
      <c r="F53" s="819"/>
      <c r="G53" s="819"/>
      <c r="H53" s="731"/>
      <c r="I53" s="731"/>
    </row>
  </sheetData>
  <mergeCells count="13">
    <mergeCell ref="C52:G5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1:G51"/>
  </mergeCells>
  <pageMargins left="0.7" right="0.7" top="0.75" bottom="0.75" header="0.3" footer="0.3"/>
  <pageSetup paperSize="9" scale="73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7" zoomScale="75" zoomScaleSheetLayoutView="75" workbookViewId="0">
      <selection activeCell="D38" sqref="D38"/>
    </sheetView>
  </sheetViews>
  <sheetFormatPr defaultRowHeight="15"/>
  <cols>
    <col min="1" max="1" width="12.7109375" style="880" customWidth="1"/>
    <col min="2" max="2" width="10.7109375" style="880" customWidth="1"/>
    <col min="3" max="3" width="50.7109375" style="880" customWidth="1"/>
    <col min="4" max="4" width="10.7109375" style="880" customWidth="1"/>
    <col min="5" max="7" width="12.7109375" style="880" customWidth="1"/>
    <col min="8" max="8" width="10.7109375" style="880" customWidth="1"/>
    <col min="9" max="9" width="12.7109375" style="880" customWidth="1"/>
    <col min="10" max="16384" width="9.140625" style="880"/>
  </cols>
  <sheetData>
    <row r="1" spans="1:9" s="820" customFormat="1" ht="15.95" customHeight="1">
      <c r="H1" s="821"/>
      <c r="I1" s="821"/>
    </row>
    <row r="2" spans="1:9" s="820" customFormat="1" ht="15.95" customHeight="1">
      <c r="A2" s="822"/>
      <c r="B2" s="1410" t="s">
        <v>0</v>
      </c>
      <c r="C2" s="1410"/>
      <c r="D2" s="1410"/>
      <c r="E2" s="1410"/>
      <c r="F2" s="1410"/>
      <c r="G2" s="1410"/>
      <c r="H2" s="821"/>
      <c r="I2" s="821"/>
    </row>
    <row r="3" spans="1:9" s="820" customFormat="1" ht="15.95" customHeight="1">
      <c r="A3" s="822"/>
      <c r="B3" s="1410"/>
      <c r="C3" s="1410"/>
      <c r="D3" s="1410"/>
      <c r="E3" s="1410"/>
      <c r="F3" s="1410"/>
      <c r="G3" s="1410"/>
      <c r="H3" s="821"/>
      <c r="I3" s="821"/>
    </row>
    <row r="4" spans="1:9" s="820" customFormat="1" ht="30" customHeight="1">
      <c r="A4" s="822"/>
      <c r="B4" s="1411"/>
      <c r="C4" s="1413" t="s">
        <v>1</v>
      </c>
      <c r="D4" s="1415" t="s">
        <v>2</v>
      </c>
      <c r="E4" s="1417" t="s">
        <v>3</v>
      </c>
      <c r="F4" s="823"/>
      <c r="G4" s="824"/>
      <c r="H4" s="821"/>
      <c r="I4" s="821"/>
    </row>
    <row r="5" spans="1:9" s="820" customFormat="1" ht="30" customHeight="1">
      <c r="A5" s="825"/>
      <c r="B5" s="1412"/>
      <c r="C5" s="1414"/>
      <c r="D5" s="1416"/>
      <c r="E5" s="1418"/>
      <c r="F5" s="1419" t="s">
        <v>4</v>
      </c>
      <c r="G5" s="1420"/>
      <c r="H5" s="821"/>
      <c r="I5" s="821"/>
    </row>
    <row r="6" spans="1:9" s="820" customFormat="1" ht="15.95" customHeight="1">
      <c r="A6" s="826"/>
      <c r="B6" s="827"/>
      <c r="C6" s="828"/>
      <c r="D6" s="829"/>
      <c r="E6" s="830"/>
      <c r="F6" s="1405" t="s">
        <v>5</v>
      </c>
      <c r="G6" s="1406"/>
      <c r="H6" s="821"/>
      <c r="I6" s="821"/>
    </row>
    <row r="7" spans="1:9" s="820" customFormat="1" ht="15.95" customHeight="1">
      <c r="A7" s="826"/>
      <c r="B7" s="831"/>
      <c r="C7" s="828"/>
      <c r="D7" s="829"/>
      <c r="E7" s="830"/>
      <c r="F7" s="832"/>
      <c r="G7" s="833"/>
      <c r="H7" s="821"/>
      <c r="I7" s="821"/>
    </row>
    <row r="8" spans="1:9" s="820" customFormat="1" ht="15.95" customHeight="1">
      <c r="A8" s="826"/>
      <c r="B8" s="831"/>
      <c r="C8" s="828"/>
      <c r="D8" s="829"/>
      <c r="E8" s="830"/>
      <c r="F8" s="1407"/>
      <c r="G8" s="1408"/>
      <c r="H8" s="821"/>
      <c r="I8" s="821"/>
    </row>
    <row r="9" spans="1:9" s="820" customFormat="1" ht="15.95" customHeight="1">
      <c r="A9" s="826"/>
      <c r="B9" s="831"/>
      <c r="C9" s="834"/>
      <c r="D9" s="829"/>
      <c r="E9" s="830"/>
      <c r="F9" s="823"/>
      <c r="G9" s="835"/>
      <c r="H9" s="821"/>
      <c r="I9" s="821"/>
    </row>
    <row r="10" spans="1:9" s="820" customFormat="1" ht="15.95" customHeight="1">
      <c r="A10" s="836"/>
      <c r="B10" s="837"/>
      <c r="C10" s="828"/>
      <c r="D10" s="829"/>
      <c r="E10" s="830"/>
      <c r="F10" s="823"/>
      <c r="G10" s="835"/>
      <c r="H10" s="821"/>
      <c r="I10" s="821"/>
    </row>
    <row r="11" spans="1:9" s="820" customFormat="1" ht="20.100000000000001" customHeight="1">
      <c r="A11" s="822"/>
      <c r="B11" s="838"/>
      <c r="C11" s="839" t="s">
        <v>172</v>
      </c>
      <c r="D11" s="824"/>
      <c r="E11" s="823"/>
      <c r="F11" s="823"/>
      <c r="G11" s="824"/>
      <c r="H11" s="821"/>
      <c r="I11" s="821"/>
    </row>
    <row r="12" spans="1:9" s="820" customFormat="1" ht="60" customHeight="1">
      <c r="A12" s="840" t="s">
        <v>6</v>
      </c>
      <c r="B12" s="841" t="s">
        <v>7</v>
      </c>
      <c r="C12" s="841" t="s">
        <v>8</v>
      </c>
      <c r="D12" s="841" t="s">
        <v>9</v>
      </c>
      <c r="E12" s="842" t="s">
        <v>10</v>
      </c>
      <c r="F12" s="841" t="s">
        <v>11</v>
      </c>
      <c r="G12" s="842" t="s">
        <v>12</v>
      </c>
      <c r="H12" s="821"/>
      <c r="I12" s="821"/>
    </row>
    <row r="13" spans="1:9" s="820" customFormat="1" ht="20.100000000000001" customHeight="1">
      <c r="A13" s="843"/>
      <c r="B13" s="844"/>
      <c r="C13" s="845">
        <v>45244</v>
      </c>
      <c r="D13" s="841"/>
      <c r="E13" s="842"/>
      <c r="F13" s="844"/>
      <c r="G13" s="842"/>
      <c r="H13" s="821"/>
      <c r="I13" s="821"/>
    </row>
    <row r="14" spans="1:9" s="838" customFormat="1" ht="15.95" customHeight="1">
      <c r="A14" s="843"/>
      <c r="B14" s="828"/>
      <c r="C14" s="846"/>
      <c r="D14" s="831"/>
      <c r="E14" s="847"/>
      <c r="F14" s="843"/>
      <c r="G14" s="847"/>
      <c r="H14" s="848"/>
      <c r="I14" s="849"/>
    </row>
    <row r="15" spans="1:9" s="805" customFormat="1" ht="15.95" customHeight="1">
      <c r="A15" s="798"/>
      <c r="B15" s="850">
        <v>200</v>
      </c>
      <c r="C15" s="851" t="s">
        <v>171</v>
      </c>
      <c r="D15" s="800"/>
      <c r="E15" s="852"/>
      <c r="F15" s="853"/>
      <c r="G15" s="801"/>
      <c r="H15" s="803"/>
      <c r="I15" s="804"/>
    </row>
    <row r="16" spans="1:9" s="805" customFormat="1" ht="15.95" customHeight="1">
      <c r="A16" s="798">
        <f t="shared" ref="A16:A21" si="0">E16*F16</f>
        <v>8.9540000000000006</v>
      </c>
      <c r="B16" s="799">
        <v>11</v>
      </c>
      <c r="C16" s="800" t="s">
        <v>63</v>
      </c>
      <c r="D16" s="799">
        <v>11</v>
      </c>
      <c r="E16" s="801">
        <f t="shared" ref="E16:E21" si="1">D16*B16/1000</f>
        <v>0.121</v>
      </c>
      <c r="F16" s="798">
        <v>74</v>
      </c>
      <c r="G16" s="854">
        <f>E16</f>
        <v>0.121</v>
      </c>
      <c r="H16" s="803">
        <f t="shared" ref="H16:H23" si="2">D16*B16/1000</f>
        <v>0.121</v>
      </c>
      <c r="I16" s="804">
        <f>G16*F16</f>
        <v>8.9540000000000006</v>
      </c>
    </row>
    <row r="17" spans="1:15" s="805" customFormat="1" ht="15.95" customHeight="1">
      <c r="A17" s="798">
        <f t="shared" si="0"/>
        <v>13.155999999999999</v>
      </c>
      <c r="B17" s="799">
        <v>11</v>
      </c>
      <c r="C17" s="800" t="s">
        <v>34</v>
      </c>
      <c r="D17" s="799">
        <v>13</v>
      </c>
      <c r="E17" s="801">
        <f t="shared" si="1"/>
        <v>0.14299999999999999</v>
      </c>
      <c r="F17" s="798">
        <v>92</v>
      </c>
      <c r="G17" s="854">
        <f>E17</f>
        <v>0.14299999999999999</v>
      </c>
      <c r="H17" s="803">
        <f t="shared" si="2"/>
        <v>0.14299999999999999</v>
      </c>
      <c r="I17" s="804">
        <f>G17*F17</f>
        <v>13.155999999999999</v>
      </c>
    </row>
    <row r="18" spans="1:15" s="805" customFormat="1" ht="15.95" customHeight="1">
      <c r="A18" s="798">
        <f t="shared" si="0"/>
        <v>32.835000000000001</v>
      </c>
      <c r="B18" s="799">
        <v>11</v>
      </c>
      <c r="C18" s="800" t="s">
        <v>13</v>
      </c>
      <c r="D18" s="799">
        <v>5</v>
      </c>
      <c r="E18" s="801">
        <f t="shared" si="1"/>
        <v>5.5E-2</v>
      </c>
      <c r="F18" s="798">
        <v>597</v>
      </c>
      <c r="G18" s="802">
        <f>E18</f>
        <v>5.5E-2</v>
      </c>
      <c r="H18" s="803">
        <f t="shared" si="2"/>
        <v>5.5E-2</v>
      </c>
      <c r="I18" s="804">
        <f t="shared" ref="I18:I23" si="3">G18*F18</f>
        <v>32.835000000000001</v>
      </c>
    </row>
    <row r="19" spans="1:15" s="805" customFormat="1" ht="15.95" customHeight="1">
      <c r="A19" s="798">
        <f t="shared" si="0"/>
        <v>108.79</v>
      </c>
      <c r="B19" s="799">
        <v>11</v>
      </c>
      <c r="C19" s="800" t="s">
        <v>35</v>
      </c>
      <c r="D19" s="799">
        <v>23</v>
      </c>
      <c r="E19" s="801">
        <f t="shared" si="1"/>
        <v>0.253</v>
      </c>
      <c r="F19" s="798">
        <v>430</v>
      </c>
      <c r="G19" s="854">
        <f>E19</f>
        <v>0.253</v>
      </c>
      <c r="H19" s="803">
        <f t="shared" si="2"/>
        <v>0.253</v>
      </c>
      <c r="I19" s="804">
        <f t="shared" si="3"/>
        <v>108.79</v>
      </c>
    </row>
    <row r="20" spans="1:15" s="277" customFormat="1" ht="15.95" customHeight="1">
      <c r="A20" s="798">
        <f t="shared" si="0"/>
        <v>4.0975000000000001</v>
      </c>
      <c r="B20" s="799">
        <v>11</v>
      </c>
      <c r="C20" s="291" t="s">
        <v>14</v>
      </c>
      <c r="D20" s="292">
        <v>5</v>
      </c>
      <c r="E20" s="274">
        <f t="shared" si="1"/>
        <v>5.5E-2</v>
      </c>
      <c r="F20" s="290">
        <v>74.5</v>
      </c>
      <c r="G20" s="293">
        <f>E20+E27</f>
        <v>0.16500000000000001</v>
      </c>
      <c r="H20" s="275">
        <f t="shared" si="2"/>
        <v>5.5E-2</v>
      </c>
      <c r="I20" s="276">
        <f t="shared" si="3"/>
        <v>12.2925</v>
      </c>
    </row>
    <row r="21" spans="1:15" s="805" customFormat="1" ht="15.95" customHeight="1">
      <c r="A21" s="798">
        <f t="shared" si="0"/>
        <v>0.17599999999999999</v>
      </c>
      <c r="B21" s="799">
        <v>11</v>
      </c>
      <c r="C21" s="800" t="s">
        <v>15</v>
      </c>
      <c r="D21" s="799">
        <v>1</v>
      </c>
      <c r="E21" s="801">
        <f t="shared" si="1"/>
        <v>1.0999999999999999E-2</v>
      </c>
      <c r="F21" s="798">
        <v>16</v>
      </c>
      <c r="G21" s="802">
        <f>E21</f>
        <v>1.0999999999999999E-2</v>
      </c>
      <c r="H21" s="803">
        <f t="shared" si="2"/>
        <v>1.0999999999999999E-2</v>
      </c>
      <c r="I21" s="804">
        <f t="shared" si="3"/>
        <v>0.17599999999999999</v>
      </c>
    </row>
    <row r="22" spans="1:15" s="805" customFormat="1" ht="15.95" customHeight="1">
      <c r="A22" s="798">
        <f>SUM(A16:A21)</f>
        <v>168.0085</v>
      </c>
      <c r="B22" s="799"/>
      <c r="C22" s="800" t="s">
        <v>16</v>
      </c>
      <c r="D22" s="799"/>
      <c r="E22" s="801"/>
      <c r="F22" s="798"/>
      <c r="G22" s="802"/>
      <c r="H22" s="803">
        <f t="shared" si="2"/>
        <v>0</v>
      </c>
      <c r="I22" s="804">
        <f t="shared" si="3"/>
        <v>0</v>
      </c>
    </row>
    <row r="23" spans="1:15" s="805" customFormat="1" ht="15.95" customHeight="1">
      <c r="A23" s="855">
        <f>A22/B21</f>
        <v>15.2735</v>
      </c>
      <c r="B23" s="800"/>
      <c r="C23" s="800" t="s">
        <v>17</v>
      </c>
      <c r="D23" s="799"/>
      <c r="E23" s="801"/>
      <c r="F23" s="855">
        <f>A23</f>
        <v>15.2735</v>
      </c>
      <c r="G23" s="802"/>
      <c r="H23" s="803">
        <f t="shared" si="2"/>
        <v>0</v>
      </c>
      <c r="I23" s="804">
        <f t="shared" si="3"/>
        <v>0</v>
      </c>
    </row>
    <row r="24" spans="1:15" s="805" customFormat="1" ht="15.95" customHeight="1">
      <c r="A24" s="855"/>
      <c r="B24" s="800"/>
      <c r="C24" s="800"/>
      <c r="D24" s="799"/>
      <c r="E24" s="801"/>
      <c r="F24" s="855"/>
      <c r="G24" s="802"/>
      <c r="H24" s="803"/>
      <c r="I24" s="804"/>
    </row>
    <row r="25" spans="1:15" s="277" customFormat="1" ht="15.95" customHeight="1">
      <c r="A25" s="295"/>
      <c r="B25" s="296">
        <v>200</v>
      </c>
      <c r="C25" s="297" t="s">
        <v>24</v>
      </c>
      <c r="D25" s="271"/>
      <c r="E25" s="298"/>
      <c r="F25" s="299"/>
      <c r="G25" s="274"/>
      <c r="H25" s="275"/>
      <c r="I25" s="276"/>
      <c r="O25" s="277" t="s">
        <v>18</v>
      </c>
    </row>
    <row r="26" spans="1:15" s="277" customFormat="1" ht="15.95" customHeight="1">
      <c r="A26" s="290">
        <f>E26*F26</f>
        <v>5.2249999999999996</v>
      </c>
      <c r="B26" s="292">
        <v>11</v>
      </c>
      <c r="C26" s="291" t="s">
        <v>112</v>
      </c>
      <c r="D26" s="292">
        <v>1</v>
      </c>
      <c r="E26" s="274">
        <f>D26*B26/1000</f>
        <v>1.0999999999999999E-2</v>
      </c>
      <c r="F26" s="290">
        <v>475</v>
      </c>
      <c r="G26" s="293">
        <f>E26+E44</f>
        <v>1.0999999999999999E-2</v>
      </c>
      <c r="H26" s="275">
        <f>D26*B26/1000</f>
        <v>1.0999999999999999E-2</v>
      </c>
      <c r="I26" s="276">
        <f>G26*F26</f>
        <v>5.2249999999999996</v>
      </c>
    </row>
    <row r="27" spans="1:15" s="277" customFormat="1" ht="15.95" customHeight="1">
      <c r="A27" s="290">
        <f>E27*F27</f>
        <v>8.1950000000000003</v>
      </c>
      <c r="B27" s="292">
        <v>11</v>
      </c>
      <c r="C27" s="291" t="s">
        <v>14</v>
      </c>
      <c r="D27" s="292">
        <v>10</v>
      </c>
      <c r="E27" s="274">
        <f>D27*B27/1000</f>
        <v>0.11</v>
      </c>
      <c r="F27" s="290">
        <v>74.5</v>
      </c>
      <c r="G27" s="293"/>
      <c r="H27" s="275">
        <f>D27*B27/1000</f>
        <v>0.11</v>
      </c>
      <c r="I27" s="276">
        <f>G27*F27</f>
        <v>0</v>
      </c>
    </row>
    <row r="28" spans="1:15" s="277" customFormat="1" ht="15.95" customHeight="1">
      <c r="A28" s="290">
        <f>SUM(A26:A27)</f>
        <v>13.42</v>
      </c>
      <c r="B28" s="271"/>
      <c r="C28" s="271" t="s">
        <v>16</v>
      </c>
      <c r="D28" s="292"/>
      <c r="E28" s="274"/>
      <c r="F28" s="290"/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>
        <f>A28/B26</f>
        <v>1.22</v>
      </c>
      <c r="B29" s="300"/>
      <c r="C29" s="271" t="s">
        <v>17</v>
      </c>
      <c r="D29" s="292"/>
      <c r="E29" s="274"/>
      <c r="F29" s="270">
        <f>A29</f>
        <v>1.22</v>
      </c>
      <c r="G29" s="298"/>
      <c r="H29" s="275">
        <f>D29*B29/1000</f>
        <v>0</v>
      </c>
      <c r="I29" s="276">
        <f>G29*F29</f>
        <v>0</v>
      </c>
    </row>
    <row r="30" spans="1:15" s="277" customFormat="1" ht="15.95" customHeight="1">
      <c r="A30" s="270"/>
      <c r="B30" s="271"/>
      <c r="C30" s="574"/>
      <c r="D30" s="273"/>
      <c r="E30" s="274"/>
      <c r="F30" s="270"/>
      <c r="G30" s="274"/>
      <c r="H30" s="275"/>
      <c r="I30" s="276"/>
    </row>
    <row r="31" spans="1:15" s="864" customFormat="1" ht="15.95" customHeight="1">
      <c r="A31" s="856"/>
      <c r="B31" s="857">
        <v>30</v>
      </c>
      <c r="C31" s="858" t="s">
        <v>56</v>
      </c>
      <c r="D31" s="859"/>
      <c r="E31" s="860"/>
      <c r="F31" s="861"/>
      <c r="G31" s="860"/>
      <c r="H31" s="862"/>
      <c r="I31" s="863"/>
    </row>
    <row r="32" spans="1:15" s="864" customFormat="1" ht="15.95" customHeight="1">
      <c r="A32" s="865">
        <f>E32*F32</f>
        <v>31.317000000000004</v>
      </c>
      <c r="B32" s="866">
        <v>11</v>
      </c>
      <c r="C32" s="867" t="s">
        <v>56</v>
      </c>
      <c r="D32" s="866">
        <v>30</v>
      </c>
      <c r="E32" s="868">
        <f>D32*B32/1000</f>
        <v>0.33</v>
      </c>
      <c r="F32" s="865">
        <v>94.9</v>
      </c>
      <c r="G32" s="957">
        <f>E32+E50</f>
        <v>0.33</v>
      </c>
      <c r="H32" s="862">
        <f>D32*B32/1000</f>
        <v>0.33</v>
      </c>
      <c r="I32" s="863">
        <f>G32*F32</f>
        <v>31.317000000000004</v>
      </c>
    </row>
    <row r="33" spans="1:9" s="864" customFormat="1" ht="15.95" customHeight="1">
      <c r="A33" s="865">
        <f>SUM(A32)</f>
        <v>31.317000000000004</v>
      </c>
      <c r="B33" s="859"/>
      <c r="C33" s="859" t="s">
        <v>16</v>
      </c>
      <c r="D33" s="866"/>
      <c r="E33" s="868"/>
      <c r="F33" s="865"/>
      <c r="G33" s="956"/>
      <c r="H33" s="862">
        <f>D33*B33/1000</f>
        <v>0</v>
      </c>
      <c r="I33" s="863">
        <f>G33*F33</f>
        <v>0</v>
      </c>
    </row>
    <row r="34" spans="1:9" s="864" customFormat="1" ht="15.95" customHeight="1">
      <c r="A34" s="869">
        <f>A33/B32</f>
        <v>2.8470000000000004</v>
      </c>
      <c r="B34" s="870"/>
      <c r="C34" s="859" t="s">
        <v>17</v>
      </c>
      <c r="D34" s="866"/>
      <c r="E34" s="868"/>
      <c r="F34" s="869">
        <f>A34</f>
        <v>2.8470000000000004</v>
      </c>
      <c r="G34" s="860"/>
      <c r="H34" s="862">
        <f>D34*B34/1000</f>
        <v>0</v>
      </c>
      <c r="I34" s="863">
        <f>G34*F34</f>
        <v>0</v>
      </c>
    </row>
    <row r="35" spans="1:9" s="838" customFormat="1" ht="15.95" customHeight="1">
      <c r="A35" s="843"/>
      <c r="B35" s="834"/>
      <c r="C35" s="828"/>
      <c r="D35" s="827"/>
      <c r="E35" s="847"/>
      <c r="F35" s="843"/>
      <c r="G35" s="829"/>
      <c r="H35" s="848"/>
      <c r="I35" s="849"/>
    </row>
    <row r="36" spans="1:9" s="838" customFormat="1" ht="15.95" customHeight="1">
      <c r="A36" s="871"/>
      <c r="B36" s="872">
        <v>22</v>
      </c>
      <c r="C36" s="873" t="s">
        <v>19</v>
      </c>
      <c r="D36" s="828"/>
      <c r="E36" s="829"/>
      <c r="F36" s="874"/>
      <c r="G36" s="829"/>
      <c r="H36" s="848"/>
      <c r="I36" s="849"/>
    </row>
    <row r="37" spans="1:9" s="838" customFormat="1" ht="15.95" customHeight="1">
      <c r="A37" s="875">
        <f>E37*F37</f>
        <v>21.02815</v>
      </c>
      <c r="B37" s="827">
        <v>11</v>
      </c>
      <c r="C37" s="876" t="s">
        <v>20</v>
      </c>
      <c r="D37" s="827">
        <v>22.49</v>
      </c>
      <c r="E37" s="847">
        <f>D37*B37/1000</f>
        <v>0.24739</v>
      </c>
      <c r="F37" s="875">
        <v>85</v>
      </c>
      <c r="G37" s="877">
        <f>E37</f>
        <v>0.24739</v>
      </c>
      <c r="H37" s="848">
        <f>D37*B37/1000</f>
        <v>0.24739</v>
      </c>
      <c r="I37" s="849">
        <f>G37*F37</f>
        <v>21.02815</v>
      </c>
    </row>
    <row r="38" spans="1:9" s="838" customFormat="1" ht="15.95" customHeight="1">
      <c r="A38" s="875">
        <f>SUM(A37)</f>
        <v>21.02815</v>
      </c>
      <c r="B38" s="828"/>
      <c r="C38" s="828" t="s">
        <v>16</v>
      </c>
      <c r="D38" s="827"/>
      <c r="E38" s="847"/>
      <c r="F38" s="875"/>
      <c r="G38" s="829"/>
      <c r="H38" s="848">
        <f>D38*B38/1000</f>
        <v>0</v>
      </c>
      <c r="I38" s="849">
        <f>G38*F38</f>
        <v>0</v>
      </c>
    </row>
    <row r="39" spans="1:9" s="838" customFormat="1" ht="15.95" customHeight="1">
      <c r="A39" s="843">
        <f>A38/B37</f>
        <v>1.9116500000000001</v>
      </c>
      <c r="B39" s="834"/>
      <c r="C39" s="828" t="s">
        <v>17</v>
      </c>
      <c r="D39" s="827"/>
      <c r="E39" s="847"/>
      <c r="F39" s="843">
        <f>A39</f>
        <v>1.9116500000000001</v>
      </c>
      <c r="G39" s="829"/>
      <c r="H39" s="848">
        <f>D39*B39/1000</f>
        <v>0</v>
      </c>
      <c r="I39" s="849">
        <f>G39*F39</f>
        <v>0</v>
      </c>
    </row>
    <row r="40" spans="1:9" s="838" customFormat="1" ht="15.95" customHeight="1">
      <c r="A40" s="843"/>
      <c r="B40" s="834"/>
      <c r="C40" s="828"/>
      <c r="D40" s="827"/>
      <c r="E40" s="847"/>
      <c r="F40" s="843"/>
      <c r="G40" s="829"/>
      <c r="H40" s="848"/>
      <c r="I40" s="849"/>
    </row>
    <row r="41" spans="1:9" s="838" customFormat="1" ht="15.95" customHeight="1">
      <c r="A41" s="871"/>
      <c r="B41" s="872">
        <v>23</v>
      </c>
      <c r="C41" s="873" t="s">
        <v>32</v>
      </c>
      <c r="D41" s="828"/>
      <c r="E41" s="829"/>
      <c r="F41" s="874"/>
      <c r="G41" s="829"/>
      <c r="H41" s="848"/>
      <c r="I41" s="849"/>
    </row>
    <row r="42" spans="1:9" s="838" customFormat="1" ht="15.95" customHeight="1">
      <c r="A42" s="875">
        <f>E42*F42</f>
        <v>19.228000000000002</v>
      </c>
      <c r="B42" s="827">
        <v>11</v>
      </c>
      <c r="C42" s="876" t="s">
        <v>100</v>
      </c>
      <c r="D42" s="827">
        <v>23</v>
      </c>
      <c r="E42" s="847">
        <f>D42*B42/1000</f>
        <v>0.253</v>
      </c>
      <c r="F42" s="875">
        <v>76</v>
      </c>
      <c r="G42" s="877">
        <f>E42</f>
        <v>0.253</v>
      </c>
      <c r="H42" s="848">
        <f>D42*B42/1000</f>
        <v>0.253</v>
      </c>
      <c r="I42" s="849">
        <f>G42*F42</f>
        <v>19.228000000000002</v>
      </c>
    </row>
    <row r="43" spans="1:9" s="838" customFormat="1" ht="15.95" customHeight="1">
      <c r="A43" s="875">
        <f>SUM(A42)</f>
        <v>19.228000000000002</v>
      </c>
      <c r="B43" s="828"/>
      <c r="C43" s="828" t="s">
        <v>16</v>
      </c>
      <c r="D43" s="827"/>
      <c r="E43" s="847"/>
      <c r="F43" s="875"/>
      <c r="G43" s="829"/>
      <c r="H43" s="848">
        <f>D43*B43/1000</f>
        <v>0</v>
      </c>
      <c r="I43" s="849">
        <f>G43*F43</f>
        <v>0</v>
      </c>
    </row>
    <row r="44" spans="1:9" s="838" customFormat="1" ht="15.95" customHeight="1">
      <c r="A44" s="843">
        <f>A43/B42</f>
        <v>1.7480000000000002</v>
      </c>
      <c r="B44" s="834"/>
      <c r="C44" s="828" t="s">
        <v>17</v>
      </c>
      <c r="D44" s="827"/>
      <c r="E44" s="847"/>
      <c r="F44" s="843">
        <f>A44</f>
        <v>1.7480000000000002</v>
      </c>
      <c r="G44" s="829"/>
      <c r="H44" s="848">
        <f>D44*B44/1000</f>
        <v>0</v>
      </c>
      <c r="I44" s="849">
        <f>G44*F44</f>
        <v>0</v>
      </c>
    </row>
    <row r="45" spans="1:9" s="838" customFormat="1" ht="15.95" customHeight="1">
      <c r="A45" s="843"/>
      <c r="B45" s="834"/>
      <c r="C45" s="828"/>
      <c r="D45" s="827"/>
      <c r="E45" s="847"/>
      <c r="F45" s="843"/>
      <c r="G45" s="829"/>
      <c r="H45" s="848"/>
      <c r="I45" s="849"/>
    </row>
    <row r="46" spans="1:9" s="838" customFormat="1" ht="15.95" customHeight="1">
      <c r="A46" s="843">
        <f>A43+A38+A22+A28+A33</f>
        <v>253.00165000000001</v>
      </c>
      <c r="B46" s="828"/>
      <c r="C46" s="834" t="s">
        <v>21</v>
      </c>
      <c r="D46" s="828"/>
      <c r="E46" s="829"/>
      <c r="F46" s="843">
        <f>F47*B42</f>
        <v>253.00165000000001</v>
      </c>
      <c r="G46" s="829"/>
      <c r="H46" s="826"/>
      <c r="I46" s="849">
        <f>SUM(I14:I45)</f>
        <v>253.00165000000001</v>
      </c>
    </row>
    <row r="47" spans="1:9" s="838" customFormat="1" ht="15.95" customHeight="1">
      <c r="A47" s="843">
        <f>A46/B42</f>
        <v>23.000150000000001</v>
      </c>
      <c r="B47" s="828"/>
      <c r="C47" s="834" t="s">
        <v>17</v>
      </c>
      <c r="D47" s="828"/>
      <c r="E47" s="829"/>
      <c r="F47" s="843">
        <f>A47</f>
        <v>23.000150000000001</v>
      </c>
      <c r="G47" s="829"/>
      <c r="H47" s="848"/>
      <c r="I47" s="849"/>
    </row>
    <row r="48" spans="1:9" s="838" customFormat="1" ht="15.95" customHeight="1">
      <c r="C48" s="1409" t="s">
        <v>101</v>
      </c>
      <c r="D48" s="1409"/>
      <c r="E48" s="1409"/>
      <c r="F48" s="1409"/>
      <c r="G48" s="1409"/>
      <c r="H48" s="878"/>
      <c r="I48" s="821"/>
    </row>
    <row r="49" spans="2:9" s="838" customFormat="1" ht="15.95" customHeight="1">
      <c r="C49" s="1409" t="s">
        <v>22</v>
      </c>
      <c r="D49" s="1409"/>
      <c r="E49" s="1409"/>
      <c r="F49" s="1409"/>
      <c r="G49" s="1409"/>
      <c r="H49" s="878"/>
      <c r="I49" s="821"/>
    </row>
    <row r="50" spans="2:9" s="838" customFormat="1" ht="15.95" customHeight="1">
      <c r="B50" s="879"/>
      <c r="C50" s="879" t="s">
        <v>23</v>
      </c>
      <c r="D50" s="879"/>
      <c r="E50" s="879"/>
      <c r="F50" s="879"/>
      <c r="G50" s="879"/>
      <c r="H50" s="821"/>
      <c r="I50" s="821"/>
    </row>
    <row r="51" spans="2:9" s="820" customFormat="1"/>
  </sheetData>
  <mergeCells count="11">
    <mergeCell ref="F6:G6"/>
    <mergeCell ref="F8:G8"/>
    <mergeCell ref="C48:G48"/>
    <mergeCell ref="C49:G4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49"/>
  <sheetViews>
    <sheetView topLeftCell="A13" workbookViewId="0">
      <selection activeCell="D37" sqref="D37"/>
    </sheetView>
  </sheetViews>
  <sheetFormatPr defaultRowHeight="15"/>
  <cols>
    <col min="1" max="1" width="14.7109375" style="269" customWidth="1"/>
    <col min="2" max="2" width="11.42578125" style="269" customWidth="1"/>
    <col min="3" max="3" width="68.85546875" style="269" customWidth="1"/>
    <col min="4" max="5" width="9.140625" style="269"/>
    <col min="6" max="6" width="13.7109375" style="269" customWidth="1"/>
    <col min="7" max="8" width="9.140625" style="269"/>
    <col min="9" max="9" width="15.28515625" style="269" customWidth="1"/>
    <col min="10" max="16384" width="9.140625" style="269"/>
  </cols>
  <sheetData>
    <row r="1" spans="1:9" s="182" customFormat="1">
      <c r="H1" s="183"/>
      <c r="I1" s="183"/>
    </row>
    <row r="2" spans="1:9" s="182" customFormat="1" ht="15.75">
      <c r="A2" s="184"/>
      <c r="B2" s="1307" t="s">
        <v>0</v>
      </c>
      <c r="C2" s="1307"/>
      <c r="D2" s="1307"/>
      <c r="E2" s="1307"/>
      <c r="F2" s="1307"/>
      <c r="G2" s="1307"/>
      <c r="H2" s="183"/>
      <c r="I2" s="183"/>
    </row>
    <row r="3" spans="1:9" s="182" customFormat="1" ht="15.75">
      <c r="A3" s="184"/>
      <c r="B3" s="1307"/>
      <c r="C3" s="1307"/>
      <c r="D3" s="1307"/>
      <c r="E3" s="1307"/>
      <c r="F3" s="1307"/>
      <c r="G3" s="1307"/>
      <c r="H3" s="183"/>
      <c r="I3" s="183"/>
    </row>
    <row r="4" spans="1:9" s="182" customFormat="1">
      <c r="A4" s="184"/>
      <c r="B4" s="1308"/>
      <c r="C4" s="1310" t="s">
        <v>1</v>
      </c>
      <c r="D4" s="1312" t="s">
        <v>2</v>
      </c>
      <c r="E4" s="1314" t="s">
        <v>3</v>
      </c>
      <c r="F4" s="185"/>
      <c r="G4" s="186"/>
      <c r="H4" s="183"/>
      <c r="I4" s="183"/>
    </row>
    <row r="5" spans="1:9" s="182" customFormat="1" ht="15.75">
      <c r="A5" s="187"/>
      <c r="B5" s="1309"/>
      <c r="C5" s="1311"/>
      <c r="D5" s="1313"/>
      <c r="E5" s="1315"/>
      <c r="F5" s="1316" t="s">
        <v>4</v>
      </c>
      <c r="G5" s="1317"/>
      <c r="H5" s="183"/>
      <c r="I5" s="183"/>
    </row>
    <row r="6" spans="1:9" s="182" customFormat="1">
      <c r="A6" s="188"/>
      <c r="B6" s="189"/>
      <c r="C6" s="190"/>
      <c r="D6" s="191"/>
      <c r="E6" s="192"/>
      <c r="F6" s="1302" t="s">
        <v>5</v>
      </c>
      <c r="G6" s="1303"/>
      <c r="H6" s="183"/>
      <c r="I6" s="183"/>
    </row>
    <row r="7" spans="1:9" s="182" customFormat="1">
      <c r="A7" s="188"/>
      <c r="B7" s="193"/>
      <c r="C7" s="190"/>
      <c r="D7" s="191"/>
      <c r="E7" s="192"/>
      <c r="F7" s="194"/>
      <c r="G7" s="729"/>
      <c r="H7" s="183"/>
      <c r="I7" s="183"/>
    </row>
    <row r="8" spans="1:9" s="182" customFormat="1">
      <c r="A8" s="188"/>
      <c r="B8" s="193"/>
      <c r="C8" s="190"/>
      <c r="D8" s="191"/>
      <c r="E8" s="192"/>
      <c r="F8" s="1304"/>
      <c r="G8" s="1305"/>
      <c r="H8" s="183"/>
      <c r="I8" s="183"/>
    </row>
    <row r="9" spans="1:9" s="182" customFormat="1" ht="15.75">
      <c r="A9" s="188"/>
      <c r="B9" s="193"/>
      <c r="C9" s="196"/>
      <c r="D9" s="191"/>
      <c r="E9" s="192"/>
      <c r="F9" s="185"/>
      <c r="G9" s="197"/>
      <c r="H9" s="183"/>
      <c r="I9" s="183"/>
    </row>
    <row r="10" spans="1:9" s="182" customFormat="1" ht="15.75">
      <c r="A10" s="198"/>
      <c r="B10" s="199"/>
      <c r="C10" s="190"/>
      <c r="D10" s="191"/>
      <c r="E10" s="192"/>
      <c r="F10" s="185"/>
      <c r="G10" s="197"/>
      <c r="H10" s="183"/>
      <c r="I10" s="183"/>
    </row>
    <row r="11" spans="1:9" s="182" customFormat="1" ht="20.25">
      <c r="A11" s="184"/>
      <c r="B11" s="200"/>
      <c r="C11" s="201" t="s">
        <v>173</v>
      </c>
      <c r="D11" s="186"/>
      <c r="E11" s="185"/>
      <c r="F11" s="185"/>
      <c r="G11" s="186"/>
      <c r="H11" s="183"/>
      <c r="I11" s="183"/>
    </row>
    <row r="12" spans="1:9" s="182" customFormat="1" ht="75">
      <c r="A12" s="202" t="s">
        <v>6</v>
      </c>
      <c r="B12" s="203" t="s">
        <v>7</v>
      </c>
      <c r="C12" s="203" t="s">
        <v>8</v>
      </c>
      <c r="D12" s="203" t="s">
        <v>9</v>
      </c>
      <c r="E12" s="204" t="s">
        <v>10</v>
      </c>
      <c r="F12" s="203" t="s">
        <v>11</v>
      </c>
      <c r="G12" s="204" t="s">
        <v>12</v>
      </c>
      <c r="H12" s="183"/>
      <c r="I12" s="183"/>
    </row>
    <row r="13" spans="1:9" s="182" customFormat="1" ht="20.25">
      <c r="A13" s="205"/>
      <c r="B13" s="206"/>
      <c r="C13" s="207">
        <v>45244</v>
      </c>
      <c r="D13" s="203"/>
      <c r="E13" s="204"/>
      <c r="F13" s="206"/>
      <c r="G13" s="204"/>
      <c r="H13" s="183"/>
      <c r="I13" s="183"/>
    </row>
    <row r="14" spans="1:9" s="200" customFormat="1" ht="15.75">
      <c r="A14" s="205"/>
      <c r="B14" s="190"/>
      <c r="C14" s="196"/>
      <c r="D14" s="189"/>
      <c r="E14" s="208"/>
      <c r="F14" s="205"/>
      <c r="G14" s="209"/>
      <c r="H14" s="210"/>
      <c r="I14" s="211"/>
    </row>
    <row r="15" spans="1:9" s="200" customFormat="1" ht="15.75">
      <c r="A15" s="212"/>
      <c r="B15" s="213" t="s">
        <v>55</v>
      </c>
      <c r="C15" s="196" t="s">
        <v>138</v>
      </c>
      <c r="D15" s="190"/>
      <c r="E15" s="191"/>
      <c r="F15" s="214"/>
      <c r="G15" s="208"/>
      <c r="H15" s="210"/>
      <c r="I15" s="211"/>
    </row>
    <row r="16" spans="1:9" s="222" customFormat="1">
      <c r="A16" s="215">
        <f>E16*F16</f>
        <v>171.93799999999999</v>
      </c>
      <c r="B16" s="216">
        <v>17</v>
      </c>
      <c r="C16" s="217" t="s">
        <v>109</v>
      </c>
      <c r="D16" s="216">
        <v>26</v>
      </c>
      <c r="E16" s="218">
        <f>D16*B16/1000</f>
        <v>0.442</v>
      </c>
      <c r="F16" s="215">
        <v>389</v>
      </c>
      <c r="G16" s="219">
        <f t="shared" ref="G16:G21" si="0">E16</f>
        <v>0.442</v>
      </c>
      <c r="H16" s="220">
        <f t="shared" ref="H16:H27" si="1">D16*B16/1000</f>
        <v>0.442</v>
      </c>
      <c r="I16" s="221">
        <f t="shared" ref="I16:I33" si="2">G16*F16</f>
        <v>171.93799999999999</v>
      </c>
    </row>
    <row r="17" spans="1:15" s="230" customFormat="1" ht="15.95" customHeight="1">
      <c r="A17" s="223">
        <f t="shared" ref="A17" si="3">E17*F17</f>
        <v>8.5</v>
      </c>
      <c r="B17" s="216">
        <v>17</v>
      </c>
      <c r="C17" s="224" t="s">
        <v>110</v>
      </c>
      <c r="D17" s="225">
        <v>20</v>
      </c>
      <c r="E17" s="226">
        <f t="shared" ref="E17" si="4">D17*B17/1000</f>
        <v>0.34</v>
      </c>
      <c r="F17" s="223">
        <v>25</v>
      </c>
      <c r="G17" s="227">
        <f t="shared" si="0"/>
        <v>0.34</v>
      </c>
      <c r="H17" s="228">
        <f t="shared" si="1"/>
        <v>0.34</v>
      </c>
      <c r="I17" s="229">
        <f t="shared" si="2"/>
        <v>8.5</v>
      </c>
    </row>
    <row r="18" spans="1:15" s="238" customFormat="1">
      <c r="A18" s="231">
        <f>E18*F18</f>
        <v>8.16</v>
      </c>
      <c r="B18" s="216">
        <v>17</v>
      </c>
      <c r="C18" s="232" t="s">
        <v>77</v>
      </c>
      <c r="D18" s="233">
        <v>24</v>
      </c>
      <c r="E18" s="234">
        <f>D18*B18/1000</f>
        <v>0.40799999999999997</v>
      </c>
      <c r="F18" s="231">
        <v>20</v>
      </c>
      <c r="G18" s="235">
        <f t="shared" si="0"/>
        <v>0.40799999999999997</v>
      </c>
      <c r="H18" s="236">
        <f>D18*B18/1000</f>
        <v>0.40799999999999997</v>
      </c>
      <c r="I18" s="237">
        <f>G18*F18</f>
        <v>8.16</v>
      </c>
    </row>
    <row r="19" spans="1:15" s="238" customFormat="1">
      <c r="A19" s="231">
        <f>E19*F19</f>
        <v>4.25</v>
      </c>
      <c r="B19" s="216">
        <v>17</v>
      </c>
      <c r="C19" s="232" t="s">
        <v>27</v>
      </c>
      <c r="D19" s="233">
        <v>10</v>
      </c>
      <c r="E19" s="234">
        <f>D19*B19/1000</f>
        <v>0.17</v>
      </c>
      <c r="F19" s="231">
        <v>25</v>
      </c>
      <c r="G19" s="235">
        <f t="shared" si="0"/>
        <v>0.17</v>
      </c>
      <c r="H19" s="236">
        <f>D19*B19/1000</f>
        <v>0.17</v>
      </c>
      <c r="I19" s="237">
        <f>G19*F19</f>
        <v>4.25</v>
      </c>
    </row>
    <row r="20" spans="1:15" s="200" customFormat="1">
      <c r="A20" s="212">
        <f t="shared" ref="A20:A25" si="5">E20*F20</f>
        <v>7.9825200000000009</v>
      </c>
      <c r="B20" s="216">
        <v>17</v>
      </c>
      <c r="C20" s="190" t="s">
        <v>28</v>
      </c>
      <c r="D20" s="189">
        <v>4</v>
      </c>
      <c r="E20" s="208">
        <f t="shared" ref="E20:E25" si="6">D20*B20/1000</f>
        <v>6.8000000000000005E-2</v>
      </c>
      <c r="F20" s="212">
        <v>117.39</v>
      </c>
      <c r="G20" s="209">
        <f t="shared" si="0"/>
        <v>6.8000000000000005E-2</v>
      </c>
      <c r="H20" s="210">
        <f t="shared" si="1"/>
        <v>6.8000000000000005E-2</v>
      </c>
      <c r="I20" s="211">
        <f t="shared" si="2"/>
        <v>7.9825200000000009</v>
      </c>
    </row>
    <row r="21" spans="1:15" s="200" customFormat="1">
      <c r="A21" s="212">
        <f t="shared" si="5"/>
        <v>4.9300000000000006</v>
      </c>
      <c r="B21" s="216">
        <v>17</v>
      </c>
      <c r="C21" s="190" t="s">
        <v>29</v>
      </c>
      <c r="D21" s="189">
        <v>10</v>
      </c>
      <c r="E21" s="208">
        <f t="shared" si="6"/>
        <v>0.17</v>
      </c>
      <c r="F21" s="212">
        <v>29</v>
      </c>
      <c r="G21" s="209">
        <f t="shared" si="0"/>
        <v>0.17</v>
      </c>
      <c r="H21" s="210">
        <f t="shared" si="1"/>
        <v>0.17</v>
      </c>
      <c r="I21" s="211">
        <f t="shared" si="2"/>
        <v>4.9300000000000006</v>
      </c>
    </row>
    <row r="22" spans="1:15" s="200" customFormat="1">
      <c r="A22" s="212">
        <f>E22*F22</f>
        <v>2.5330000000000004</v>
      </c>
      <c r="B22" s="216">
        <v>17</v>
      </c>
      <c r="C22" s="250" t="s">
        <v>14</v>
      </c>
      <c r="D22" s="189">
        <v>2</v>
      </c>
      <c r="E22" s="208">
        <f>D22*B22/1000</f>
        <v>3.4000000000000002E-2</v>
      </c>
      <c r="F22" s="212">
        <v>74.5</v>
      </c>
      <c r="G22" s="209">
        <f>E22</f>
        <v>3.4000000000000002E-2</v>
      </c>
      <c r="H22" s="210">
        <f>D22*B22/1000</f>
        <v>3.4000000000000002E-2</v>
      </c>
      <c r="I22" s="211">
        <f t="shared" si="2"/>
        <v>2.5330000000000004</v>
      </c>
    </row>
    <row r="23" spans="1:15" s="550" customFormat="1" ht="15.95" customHeight="1">
      <c r="A23" s="543">
        <f t="shared" ref="A23" si="7">E23*F23</f>
        <v>18.360000000000003</v>
      </c>
      <c r="B23" s="216">
        <v>17</v>
      </c>
      <c r="C23" s="545" t="s">
        <v>139</v>
      </c>
      <c r="D23" s="544">
        <v>40</v>
      </c>
      <c r="E23" s="546">
        <f t="shared" ref="E23" si="8">D23*B23/1000</f>
        <v>0.68</v>
      </c>
      <c r="F23" s="543">
        <v>27</v>
      </c>
      <c r="G23" s="547">
        <f>E23</f>
        <v>0.68</v>
      </c>
      <c r="H23" s="548">
        <f t="shared" ref="H23" si="9">D23*B23/1000</f>
        <v>0.68</v>
      </c>
      <c r="I23" s="549">
        <f t="shared" si="2"/>
        <v>18.360000000000003</v>
      </c>
    </row>
    <row r="24" spans="1:15" s="246" customFormat="1">
      <c r="A24" s="239">
        <f t="shared" si="5"/>
        <v>11.729999999999999</v>
      </c>
      <c r="B24" s="216">
        <v>17</v>
      </c>
      <c r="C24" s="240" t="s">
        <v>30</v>
      </c>
      <c r="D24" s="241">
        <v>6</v>
      </c>
      <c r="E24" s="242">
        <f t="shared" si="6"/>
        <v>0.10199999999999999</v>
      </c>
      <c r="F24" s="239">
        <v>115</v>
      </c>
      <c r="G24" s="243">
        <f>E24+E34</f>
        <v>0.10199999999999999</v>
      </c>
      <c r="H24" s="244">
        <f>D24*B24/1000</f>
        <v>0.10199999999999999</v>
      </c>
      <c r="I24" s="245">
        <f>G24*F24</f>
        <v>11.729999999999999</v>
      </c>
    </row>
    <row r="25" spans="1:15" s="200" customFormat="1">
      <c r="A25" s="212">
        <f t="shared" si="5"/>
        <v>0.27200000000000002</v>
      </c>
      <c r="B25" s="216">
        <v>17</v>
      </c>
      <c r="C25" s="190" t="s">
        <v>15</v>
      </c>
      <c r="D25" s="189">
        <v>1</v>
      </c>
      <c r="E25" s="208">
        <f t="shared" si="6"/>
        <v>1.7000000000000001E-2</v>
      </c>
      <c r="F25" s="212">
        <v>16</v>
      </c>
      <c r="G25" s="209">
        <f t="shared" ref="G25" si="10">E25</f>
        <v>1.7000000000000001E-2</v>
      </c>
      <c r="H25" s="210">
        <f t="shared" si="1"/>
        <v>1.7000000000000001E-2</v>
      </c>
      <c r="I25" s="211">
        <f t="shared" si="2"/>
        <v>0.27200000000000002</v>
      </c>
    </row>
    <row r="26" spans="1:15" s="200" customFormat="1">
      <c r="A26" s="212">
        <f>SUM(A16:A25)</f>
        <v>238.65551999999997</v>
      </c>
      <c r="B26" s="189"/>
      <c r="C26" s="190" t="s">
        <v>16</v>
      </c>
      <c r="D26" s="189"/>
      <c r="E26" s="208"/>
      <c r="F26" s="212"/>
      <c r="G26" s="209"/>
      <c r="H26" s="210">
        <f t="shared" si="1"/>
        <v>0</v>
      </c>
      <c r="I26" s="211">
        <f t="shared" si="2"/>
        <v>0</v>
      </c>
    </row>
    <row r="27" spans="1:15" s="200" customFormat="1" ht="15.75">
      <c r="A27" s="205">
        <f>A26/B25</f>
        <v>14.038559999999999</v>
      </c>
      <c r="B27" s="190"/>
      <c r="C27" s="190" t="s">
        <v>17</v>
      </c>
      <c r="D27" s="189"/>
      <c r="E27" s="208"/>
      <c r="F27" s="205">
        <f>A27</f>
        <v>14.038559999999999</v>
      </c>
      <c r="G27" s="209"/>
      <c r="H27" s="210">
        <f t="shared" si="1"/>
        <v>0</v>
      </c>
      <c r="I27" s="211">
        <f t="shared" si="2"/>
        <v>0</v>
      </c>
    </row>
    <row r="28" spans="1:15" s="200" customFormat="1" ht="15.75">
      <c r="A28" s="205"/>
      <c r="B28" s="190"/>
      <c r="C28" s="247"/>
      <c r="D28" s="193"/>
      <c r="E28" s="208"/>
      <c r="F28" s="205"/>
      <c r="G28" s="208"/>
      <c r="H28" s="210"/>
      <c r="I28" s="211"/>
    </row>
    <row r="29" spans="1:15" s="200" customFormat="1" ht="15.75">
      <c r="A29" s="248"/>
      <c r="B29" s="213">
        <v>200</v>
      </c>
      <c r="C29" s="249" t="s">
        <v>24</v>
      </c>
      <c r="D29" s="190"/>
      <c r="E29" s="191"/>
      <c r="F29" s="214"/>
      <c r="G29" s="208"/>
      <c r="H29" s="210"/>
      <c r="I29" s="211"/>
      <c r="O29" s="200" t="s">
        <v>18</v>
      </c>
    </row>
    <row r="30" spans="1:15" s="200" customFormat="1">
      <c r="A30" s="212">
        <f>E30*F30</f>
        <v>8.0750000000000011</v>
      </c>
      <c r="B30" s="189">
        <v>17</v>
      </c>
      <c r="C30" s="250" t="s">
        <v>112</v>
      </c>
      <c r="D30" s="189">
        <v>1</v>
      </c>
      <c r="E30" s="208">
        <f>D30*B30/1000</f>
        <v>1.7000000000000001E-2</v>
      </c>
      <c r="F30" s="212">
        <v>475</v>
      </c>
      <c r="G30" s="209">
        <f>E30</f>
        <v>1.7000000000000001E-2</v>
      </c>
      <c r="H30" s="210">
        <f>D30*B30/1000</f>
        <v>1.7000000000000001E-2</v>
      </c>
      <c r="I30" s="211">
        <f t="shared" si="2"/>
        <v>8.0750000000000011</v>
      </c>
    </row>
    <row r="31" spans="1:15" s="200" customFormat="1">
      <c r="A31" s="212">
        <f>E31*F31</f>
        <v>12.665000000000001</v>
      </c>
      <c r="B31" s="189">
        <v>17</v>
      </c>
      <c r="C31" s="250" t="s">
        <v>14</v>
      </c>
      <c r="D31" s="189">
        <v>10</v>
      </c>
      <c r="E31" s="208">
        <f>D31*B31/1000</f>
        <v>0.17</v>
      </c>
      <c r="F31" s="212">
        <v>74.5</v>
      </c>
      <c r="G31" s="209">
        <f>E31</f>
        <v>0.17</v>
      </c>
      <c r="H31" s="210">
        <f>D31*B31/1000</f>
        <v>0.17</v>
      </c>
      <c r="I31" s="211">
        <f t="shared" si="2"/>
        <v>12.665000000000001</v>
      </c>
    </row>
    <row r="32" spans="1:15" s="200" customFormat="1">
      <c r="A32" s="212">
        <f>SUM(A30:A31)</f>
        <v>20.740000000000002</v>
      </c>
      <c r="B32" s="190"/>
      <c r="C32" s="190" t="s">
        <v>16</v>
      </c>
      <c r="D32" s="189"/>
      <c r="E32" s="208"/>
      <c r="F32" s="212"/>
      <c r="G32" s="191"/>
      <c r="H32" s="210">
        <f>D32*B32/1000</f>
        <v>0</v>
      </c>
      <c r="I32" s="211">
        <f t="shared" si="2"/>
        <v>0</v>
      </c>
    </row>
    <row r="33" spans="1:9" s="200" customFormat="1" ht="15.75">
      <c r="A33" s="205">
        <f>A32/B31</f>
        <v>1.2200000000000002</v>
      </c>
      <c r="B33" s="196"/>
      <c r="C33" s="190" t="s">
        <v>17</v>
      </c>
      <c r="D33" s="189"/>
      <c r="E33" s="208"/>
      <c r="F33" s="205">
        <f>A33</f>
        <v>1.2200000000000002</v>
      </c>
      <c r="G33" s="191"/>
      <c r="H33" s="210">
        <f>D33*B33/1000</f>
        <v>0</v>
      </c>
      <c r="I33" s="211">
        <f t="shared" si="2"/>
        <v>0</v>
      </c>
    </row>
    <row r="34" spans="1:9" s="259" customFormat="1" ht="15.75">
      <c r="A34" s="251"/>
      <c r="B34" s="252"/>
      <c r="C34" s="253"/>
      <c r="D34" s="254"/>
      <c r="E34" s="255"/>
      <c r="F34" s="251"/>
      <c r="G34" s="256"/>
      <c r="H34" s="257"/>
      <c r="I34" s="258"/>
    </row>
    <row r="35" spans="1:9" s="259" customFormat="1" ht="15.75">
      <c r="A35" s="260"/>
      <c r="B35" s="261">
        <v>31</v>
      </c>
      <c r="C35" s="262" t="s">
        <v>19</v>
      </c>
      <c r="D35" s="253"/>
      <c r="E35" s="256"/>
      <c r="F35" s="263"/>
      <c r="G35" s="256"/>
      <c r="H35" s="257"/>
      <c r="I35" s="258"/>
    </row>
    <row r="36" spans="1:9" s="259" customFormat="1">
      <c r="A36" s="264">
        <f>E36*F36</f>
        <v>44.426524999999998</v>
      </c>
      <c r="B36" s="254">
        <v>17</v>
      </c>
      <c r="C36" s="265" t="s">
        <v>20</v>
      </c>
      <c r="D36" s="254">
        <v>30.745000000000001</v>
      </c>
      <c r="E36" s="255">
        <f>D36*B36/1000</f>
        <v>0.52266499999999994</v>
      </c>
      <c r="F36" s="264">
        <v>85</v>
      </c>
      <c r="G36" s="266">
        <f>E36</f>
        <v>0.52266499999999994</v>
      </c>
      <c r="H36" s="257">
        <f>D36*B36/1000</f>
        <v>0.52266499999999994</v>
      </c>
      <c r="I36" s="258">
        <f>G36*F36</f>
        <v>44.426524999999998</v>
      </c>
    </row>
    <row r="37" spans="1:9" s="259" customFormat="1">
      <c r="A37" s="264">
        <f>SUM(A36)</f>
        <v>44.426524999999998</v>
      </c>
      <c r="B37" s="253"/>
      <c r="C37" s="253" t="s">
        <v>16</v>
      </c>
      <c r="D37" s="254"/>
      <c r="E37" s="255"/>
      <c r="F37" s="264"/>
      <c r="G37" s="256"/>
      <c r="H37" s="257">
        <f>D37*B37/1000</f>
        <v>0</v>
      </c>
      <c r="I37" s="258">
        <f>G37*F37</f>
        <v>0</v>
      </c>
    </row>
    <row r="38" spans="1:9" s="259" customFormat="1" ht="15.75">
      <c r="A38" s="251">
        <f>A37/B36</f>
        <v>2.6133249999999997</v>
      </c>
      <c r="B38" s="252"/>
      <c r="C38" s="253" t="s">
        <v>17</v>
      </c>
      <c r="D38" s="254"/>
      <c r="E38" s="255"/>
      <c r="F38" s="251">
        <f>A38</f>
        <v>2.6133249999999997</v>
      </c>
      <c r="G38" s="256"/>
      <c r="H38" s="257">
        <f>D38*B38/1000</f>
        <v>0</v>
      </c>
      <c r="I38" s="258">
        <f>G38*F38</f>
        <v>0</v>
      </c>
    </row>
    <row r="39" spans="1:9" s="259" customFormat="1" ht="15.75">
      <c r="A39" s="251"/>
      <c r="B39" s="252"/>
      <c r="C39" s="253"/>
      <c r="D39" s="254"/>
      <c r="E39" s="255"/>
      <c r="F39" s="251"/>
      <c r="G39" s="256"/>
      <c r="H39" s="257"/>
      <c r="I39" s="258"/>
    </row>
    <row r="40" spans="1:9" s="259" customFormat="1" ht="15.75">
      <c r="A40" s="260"/>
      <c r="B40" s="261">
        <v>28</v>
      </c>
      <c r="C40" s="262" t="s">
        <v>32</v>
      </c>
      <c r="D40" s="253"/>
      <c r="E40" s="256"/>
      <c r="F40" s="263"/>
      <c r="G40" s="256"/>
      <c r="H40" s="257"/>
      <c r="I40" s="258"/>
    </row>
    <row r="41" spans="1:9" s="259" customFormat="1">
      <c r="A41" s="264">
        <f>E41*F41</f>
        <v>36.176000000000002</v>
      </c>
      <c r="B41" s="254">
        <v>17</v>
      </c>
      <c r="C41" s="265" t="s">
        <v>100</v>
      </c>
      <c r="D41" s="254">
        <v>28</v>
      </c>
      <c r="E41" s="255">
        <f>D41*B41/1000</f>
        <v>0.47599999999999998</v>
      </c>
      <c r="F41" s="264">
        <v>76</v>
      </c>
      <c r="G41" s="266">
        <f>E41</f>
        <v>0.47599999999999998</v>
      </c>
      <c r="H41" s="257">
        <f>D41*B41/1000</f>
        <v>0.47599999999999998</v>
      </c>
      <c r="I41" s="258">
        <f>G41*F41</f>
        <v>36.176000000000002</v>
      </c>
    </row>
    <row r="42" spans="1:9" s="259" customFormat="1">
      <c r="A42" s="264">
        <f>SUM(A41)</f>
        <v>36.176000000000002</v>
      </c>
      <c r="B42" s="253"/>
      <c r="C42" s="253" t="s">
        <v>16</v>
      </c>
      <c r="D42" s="254"/>
      <c r="E42" s="255"/>
      <c r="F42" s="264"/>
      <c r="G42" s="256"/>
      <c r="H42" s="257">
        <f>D42*B42/1000</f>
        <v>0</v>
      </c>
      <c r="I42" s="258">
        <f>G42*F42</f>
        <v>0</v>
      </c>
    </row>
    <row r="43" spans="1:9" s="259" customFormat="1" ht="15.75">
      <c r="A43" s="251">
        <f>A42/B41</f>
        <v>2.1280000000000001</v>
      </c>
      <c r="B43" s="252"/>
      <c r="C43" s="253" t="s">
        <v>17</v>
      </c>
      <c r="D43" s="254"/>
      <c r="E43" s="255"/>
      <c r="F43" s="251">
        <f>A43</f>
        <v>2.1280000000000001</v>
      </c>
      <c r="G43" s="256"/>
      <c r="H43" s="257">
        <f>D43*B43/1000</f>
        <v>0</v>
      </c>
      <c r="I43" s="258">
        <f>G43*F43</f>
        <v>0</v>
      </c>
    </row>
    <row r="44" spans="1:9" s="259" customFormat="1" ht="15.75">
      <c r="A44" s="251"/>
      <c r="B44" s="252"/>
      <c r="C44" s="253"/>
      <c r="D44" s="254"/>
      <c r="E44" s="255"/>
      <c r="F44" s="251"/>
      <c r="G44" s="256"/>
      <c r="H44" s="257"/>
      <c r="I44" s="258"/>
    </row>
    <row r="45" spans="1:9" s="200" customFormat="1" ht="15.75">
      <c r="A45" s="205">
        <f>A32+A26+A42+A37</f>
        <v>339.99804499999993</v>
      </c>
      <c r="B45" s="190"/>
      <c r="C45" s="196" t="s">
        <v>21</v>
      </c>
      <c r="D45" s="190"/>
      <c r="E45" s="191"/>
      <c r="F45" s="205">
        <f>F46*B31</f>
        <v>339.99804499999993</v>
      </c>
      <c r="G45" s="191"/>
      <c r="H45" s="188"/>
      <c r="I45" s="211">
        <f>SUM(I14:I43)</f>
        <v>339.99804499999999</v>
      </c>
    </row>
    <row r="46" spans="1:9" s="200" customFormat="1" ht="15.75">
      <c r="A46" s="205">
        <f>A45/B31</f>
        <v>19.999884999999995</v>
      </c>
      <c r="B46" s="190"/>
      <c r="C46" s="196" t="s">
        <v>17</v>
      </c>
      <c r="D46" s="190"/>
      <c r="E46" s="191"/>
      <c r="F46" s="205">
        <f>A46</f>
        <v>19.999884999999995</v>
      </c>
      <c r="G46" s="191"/>
      <c r="H46" s="210"/>
      <c r="I46" s="211"/>
    </row>
    <row r="47" spans="1:9" s="200" customFormat="1" ht="15.75">
      <c r="C47" s="1306" t="s">
        <v>101</v>
      </c>
      <c r="D47" s="1306"/>
      <c r="E47" s="1306"/>
      <c r="F47" s="1306"/>
      <c r="G47" s="1306"/>
      <c r="H47" s="267"/>
      <c r="I47" s="183"/>
    </row>
    <row r="48" spans="1:9" s="200" customFormat="1" ht="15.75">
      <c r="C48" s="1306" t="s">
        <v>22</v>
      </c>
      <c r="D48" s="1306"/>
      <c r="E48" s="1306"/>
      <c r="F48" s="1306"/>
      <c r="G48" s="1306"/>
      <c r="H48" s="267"/>
      <c r="I48" s="183"/>
    </row>
    <row r="49" spans="2:9" s="200" customFormat="1" ht="15.75">
      <c r="B49" s="268"/>
      <c r="C49" s="268" t="s">
        <v>23</v>
      </c>
      <c r="D49" s="268"/>
      <c r="E49" s="268"/>
      <c r="F49" s="268"/>
      <c r="G49" s="268"/>
      <c r="H49" s="183"/>
      <c r="I49" s="183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6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8" zoomScale="60" workbookViewId="0">
      <selection activeCell="B44" sqref="B44"/>
    </sheetView>
  </sheetViews>
  <sheetFormatPr defaultRowHeight="15"/>
  <cols>
    <col min="1" max="1" width="12.85546875" style="269" customWidth="1"/>
    <col min="2" max="2" width="9.140625" style="269"/>
    <col min="3" max="3" width="64.7109375" style="269" customWidth="1"/>
    <col min="4" max="5" width="9.140625" style="269"/>
    <col min="6" max="6" width="12.85546875" style="269" customWidth="1"/>
    <col min="7" max="8" width="9.140625" style="269"/>
    <col min="9" max="9" width="12.7109375" style="269" customWidth="1"/>
    <col min="10" max="16384" width="9.140625" style="269"/>
  </cols>
  <sheetData>
    <row r="1" spans="1:9" s="730" customFormat="1">
      <c r="H1" s="731"/>
      <c r="I1" s="731"/>
    </row>
    <row r="2" spans="1:9" s="730" customFormat="1" ht="15.75">
      <c r="A2" s="732"/>
      <c r="B2" s="1388" t="s">
        <v>0</v>
      </c>
      <c r="C2" s="1388"/>
      <c r="D2" s="1388"/>
      <c r="E2" s="1388"/>
      <c r="F2" s="1388"/>
      <c r="G2" s="1388"/>
      <c r="H2" s="731"/>
      <c r="I2" s="731"/>
    </row>
    <row r="3" spans="1:9" s="730" customFormat="1" ht="12.75" customHeight="1">
      <c r="A3" s="732"/>
      <c r="B3" s="1388"/>
      <c r="C3" s="1388"/>
      <c r="D3" s="1388"/>
      <c r="E3" s="1388"/>
      <c r="F3" s="1388"/>
      <c r="G3" s="1388"/>
      <c r="H3" s="731"/>
      <c r="I3" s="731"/>
    </row>
    <row r="4" spans="1:9" s="730" customFormat="1" ht="30" customHeight="1">
      <c r="A4" s="732"/>
      <c r="B4" s="1389"/>
      <c r="C4" s="1391" t="s">
        <v>1</v>
      </c>
      <c r="D4" s="1393" t="s">
        <v>2</v>
      </c>
      <c r="E4" s="1395" t="s">
        <v>3</v>
      </c>
      <c r="F4" s="733"/>
      <c r="G4" s="734"/>
      <c r="H4" s="731"/>
      <c r="I4" s="731"/>
    </row>
    <row r="5" spans="1:9" s="730" customFormat="1" ht="40.5" customHeight="1">
      <c r="A5" s="735"/>
      <c r="B5" s="1390"/>
      <c r="C5" s="1392"/>
      <c r="D5" s="1394"/>
      <c r="E5" s="1396"/>
      <c r="F5" s="1397" t="s">
        <v>4</v>
      </c>
      <c r="G5" s="1398"/>
      <c r="H5" s="731"/>
      <c r="I5" s="731"/>
    </row>
    <row r="6" spans="1:9" s="730" customFormat="1">
      <c r="A6" s="736"/>
      <c r="B6" s="737"/>
      <c r="C6" s="738"/>
      <c r="D6" s="739"/>
      <c r="E6" s="740"/>
      <c r="F6" s="1399" t="s">
        <v>5</v>
      </c>
      <c r="G6" s="1400"/>
      <c r="H6" s="731"/>
      <c r="I6" s="731"/>
    </row>
    <row r="7" spans="1:9" s="730" customFormat="1">
      <c r="A7" s="736"/>
      <c r="B7" s="741"/>
      <c r="C7" s="738"/>
      <c r="D7" s="739"/>
      <c r="E7" s="740"/>
      <c r="F7" s="742"/>
      <c r="G7" s="743"/>
      <c r="H7" s="731"/>
      <c r="I7" s="731"/>
    </row>
    <row r="8" spans="1:9" s="730" customFormat="1">
      <c r="A8" s="736"/>
      <c r="B8" s="741"/>
      <c r="C8" s="738"/>
      <c r="D8" s="739"/>
      <c r="E8" s="740"/>
      <c r="F8" s="1401"/>
      <c r="G8" s="1402"/>
      <c r="H8" s="731"/>
      <c r="I8" s="731"/>
    </row>
    <row r="9" spans="1:9" s="730" customFormat="1" ht="14.25" customHeight="1">
      <c r="A9" s="736"/>
      <c r="B9" s="741"/>
      <c r="C9" s="744"/>
      <c r="D9" s="739"/>
      <c r="E9" s="740"/>
      <c r="F9" s="733"/>
      <c r="G9" s="745"/>
      <c r="H9" s="731"/>
      <c r="I9" s="731"/>
    </row>
    <row r="10" spans="1:9" s="730" customFormat="1" ht="13.5" customHeight="1">
      <c r="A10" s="746"/>
      <c r="B10" s="747"/>
      <c r="C10" s="738"/>
      <c r="D10" s="739"/>
      <c r="E10" s="740"/>
      <c r="F10" s="733"/>
      <c r="G10" s="745"/>
      <c r="H10" s="731"/>
      <c r="I10" s="731"/>
    </row>
    <row r="11" spans="1:9" s="730" customFormat="1" ht="18" customHeight="1">
      <c r="A11" s="732"/>
      <c r="B11" s="748"/>
      <c r="C11" s="749" t="s">
        <v>114</v>
      </c>
      <c r="D11" s="734"/>
      <c r="E11" s="733"/>
      <c r="F11" s="733"/>
      <c r="G11" s="734"/>
      <c r="H11" s="731"/>
      <c r="I11" s="731"/>
    </row>
    <row r="12" spans="1:9" s="730" customFormat="1" ht="75">
      <c r="A12" s="750" t="s">
        <v>6</v>
      </c>
      <c r="B12" s="751" t="s">
        <v>7</v>
      </c>
      <c r="C12" s="751" t="s">
        <v>8</v>
      </c>
      <c r="D12" s="751" t="s">
        <v>9</v>
      </c>
      <c r="E12" s="752" t="s">
        <v>10</v>
      </c>
      <c r="F12" s="751" t="s">
        <v>11</v>
      </c>
      <c r="G12" s="752" t="s">
        <v>12</v>
      </c>
      <c r="H12" s="731"/>
      <c r="I12" s="731"/>
    </row>
    <row r="13" spans="1:9" s="730" customFormat="1" ht="20.25">
      <c r="A13" s="753"/>
      <c r="B13" s="754"/>
      <c r="C13" s="755">
        <v>45244</v>
      </c>
      <c r="D13" s="751"/>
      <c r="E13" s="752"/>
      <c r="F13" s="754"/>
      <c r="G13" s="752"/>
      <c r="H13" s="731"/>
      <c r="I13" s="731"/>
    </row>
    <row r="14" spans="1:9" s="764" customFormat="1" ht="20.25">
      <c r="A14" s="756"/>
      <c r="B14" s="757"/>
      <c r="C14" s="758" t="s">
        <v>116</v>
      </c>
      <c r="D14" s="759"/>
      <c r="E14" s="760"/>
      <c r="F14" s="756"/>
      <c r="G14" s="761"/>
      <c r="H14" s="762"/>
      <c r="I14" s="763"/>
    </row>
    <row r="15" spans="1:9" s="748" customFormat="1" ht="15.75">
      <c r="A15" s="765"/>
      <c r="B15" s="766" t="s">
        <v>52</v>
      </c>
      <c r="C15" s="1403" t="s">
        <v>41</v>
      </c>
      <c r="D15" s="1404"/>
      <c r="E15" s="767"/>
      <c r="F15" s="737"/>
      <c r="G15" s="767"/>
      <c r="H15" s="768"/>
      <c r="I15" s="769"/>
    </row>
    <row r="16" spans="1:9" s="777" customFormat="1">
      <c r="A16" s="770">
        <f>E16*F16</f>
        <v>484.84800000000001</v>
      </c>
      <c r="B16" s="771">
        <v>16</v>
      </c>
      <c r="C16" s="772" t="s">
        <v>109</v>
      </c>
      <c r="D16" s="771">
        <v>84</v>
      </c>
      <c r="E16" s="773">
        <f>D16*B16/1000</f>
        <v>1.3440000000000001</v>
      </c>
      <c r="F16" s="770">
        <v>360.75</v>
      </c>
      <c r="G16" s="774">
        <f t="shared" ref="G16:G17" si="0">E16</f>
        <v>1.3440000000000001</v>
      </c>
      <c r="H16" s="775">
        <f t="shared" ref="H16:H17" si="1">D16*B16/1000</f>
        <v>1.3440000000000001</v>
      </c>
      <c r="I16" s="776">
        <f t="shared" ref="I16:I17" si="2">G16*F16</f>
        <v>484.84800000000001</v>
      </c>
    </row>
    <row r="17" spans="1:15" s="785" customFormat="1">
      <c r="A17" s="778">
        <f t="shared" ref="A17" si="3">E17*F17</f>
        <v>7.2960000000000003</v>
      </c>
      <c r="B17" s="771">
        <v>16</v>
      </c>
      <c r="C17" s="779" t="s">
        <v>27</v>
      </c>
      <c r="D17" s="780">
        <v>12</v>
      </c>
      <c r="E17" s="781">
        <f t="shared" ref="E17" si="4">D17*B17/1000</f>
        <v>0.192</v>
      </c>
      <c r="F17" s="778">
        <v>38</v>
      </c>
      <c r="G17" s="782">
        <f t="shared" si="0"/>
        <v>0.192</v>
      </c>
      <c r="H17" s="783">
        <f t="shared" si="1"/>
        <v>0.192</v>
      </c>
      <c r="I17" s="784">
        <f t="shared" si="2"/>
        <v>7.2960000000000003</v>
      </c>
    </row>
    <row r="18" spans="1:15" s="748" customFormat="1">
      <c r="A18" s="765">
        <f>E18*F18</f>
        <v>9.7479999999999993</v>
      </c>
      <c r="B18" s="771">
        <v>16</v>
      </c>
      <c r="C18" s="786" t="s">
        <v>168</v>
      </c>
      <c r="D18" s="737">
        <v>5</v>
      </c>
      <c r="E18" s="767">
        <f>D18*B18/1000</f>
        <v>0.08</v>
      </c>
      <c r="F18" s="765">
        <v>121.85</v>
      </c>
      <c r="G18" s="787">
        <f>E18</f>
        <v>0.08</v>
      </c>
      <c r="H18" s="768">
        <f>D18*B18/1000</f>
        <v>0.08</v>
      </c>
      <c r="I18" s="769">
        <f>G18*F18</f>
        <v>9.7479999999999993</v>
      </c>
    </row>
    <row r="19" spans="1:15" s="748" customFormat="1">
      <c r="A19" s="765">
        <f>E19*F19</f>
        <v>0.92800000000000005</v>
      </c>
      <c r="B19" s="771">
        <v>16</v>
      </c>
      <c r="C19" s="786" t="s">
        <v>40</v>
      </c>
      <c r="D19" s="737">
        <v>2</v>
      </c>
      <c r="E19" s="767">
        <f>D19*B19/1000</f>
        <v>3.2000000000000001E-2</v>
      </c>
      <c r="F19" s="765">
        <v>29</v>
      </c>
      <c r="G19" s="787">
        <f>E19</f>
        <v>3.2000000000000001E-2</v>
      </c>
      <c r="H19" s="768">
        <f t="shared" ref="H19" si="5">D19*B19/1000</f>
        <v>3.2000000000000001E-2</v>
      </c>
      <c r="I19" s="769">
        <f t="shared" ref="I19" si="6">G19*F19</f>
        <v>0.92800000000000005</v>
      </c>
    </row>
    <row r="20" spans="1:15" s="795" customFormat="1">
      <c r="A20" s="788">
        <f t="shared" ref="A20" si="7">E20*F20</f>
        <v>14.745600000000001</v>
      </c>
      <c r="B20" s="771">
        <v>16</v>
      </c>
      <c r="C20" s="789" t="s">
        <v>30</v>
      </c>
      <c r="D20" s="790">
        <v>8</v>
      </c>
      <c r="E20" s="791">
        <f t="shared" ref="E20" si="8">D20*B20/1000</f>
        <v>0.128</v>
      </c>
      <c r="F20" s="788">
        <v>115.2</v>
      </c>
      <c r="G20" s="792">
        <f t="shared" ref="G20" si="9">E20</f>
        <v>0.128</v>
      </c>
      <c r="H20" s="793">
        <f>D20*B20/1000</f>
        <v>0.128</v>
      </c>
      <c r="I20" s="794">
        <f>G20*F20</f>
        <v>14.745600000000001</v>
      </c>
    </row>
    <row r="21" spans="1:15" s="748" customFormat="1">
      <c r="A21" s="765">
        <f>E21*F21</f>
        <v>0.25600000000000001</v>
      </c>
      <c r="B21" s="771">
        <v>16</v>
      </c>
      <c r="C21" s="786" t="s">
        <v>31</v>
      </c>
      <c r="D21" s="737">
        <v>1</v>
      </c>
      <c r="E21" s="767">
        <f>B21*D21/1000</f>
        <v>1.6E-2</v>
      </c>
      <c r="F21" s="765">
        <v>16</v>
      </c>
      <c r="G21" s="787">
        <f>E21+E28</f>
        <v>3.2000000000000001E-2</v>
      </c>
      <c r="H21" s="768">
        <f>D21*B21/1000</f>
        <v>1.6E-2</v>
      </c>
      <c r="I21" s="769">
        <f>G21*F21</f>
        <v>0.51200000000000001</v>
      </c>
    </row>
    <row r="22" spans="1:15" s="748" customFormat="1">
      <c r="A22" s="765">
        <f>SUM(A16:A21)</f>
        <v>517.82159999999999</v>
      </c>
      <c r="B22" s="737"/>
      <c r="C22" s="796" t="s">
        <v>16</v>
      </c>
      <c r="D22" s="737"/>
      <c r="E22" s="767"/>
      <c r="F22" s="765"/>
      <c r="G22" s="787"/>
      <c r="H22" s="768">
        <f>D22*B22/1000</f>
        <v>0</v>
      </c>
      <c r="I22" s="769">
        <f>G22*F22</f>
        <v>0</v>
      </c>
    </row>
    <row r="23" spans="1:15" s="748" customFormat="1" ht="15.75">
      <c r="A23" s="753">
        <f>A22/B21</f>
        <v>32.363849999999999</v>
      </c>
      <c r="B23" s="737"/>
      <c r="C23" s="796" t="s">
        <v>17</v>
      </c>
      <c r="D23" s="737"/>
      <c r="E23" s="767"/>
      <c r="F23" s="753">
        <f>A23</f>
        <v>32.363849999999999</v>
      </c>
      <c r="G23" s="787"/>
      <c r="H23" s="768">
        <f>D23*B23/1000</f>
        <v>0</v>
      </c>
      <c r="I23" s="769">
        <f>G23*F23</f>
        <v>0</v>
      </c>
    </row>
    <row r="24" spans="1:15" s="748" customFormat="1" ht="15.75">
      <c r="A24" s="753"/>
      <c r="B24" s="737"/>
      <c r="C24" s="797"/>
      <c r="D24" s="741"/>
      <c r="E24" s="767"/>
      <c r="F24" s="753"/>
      <c r="G24" s="787"/>
      <c r="H24" s="768"/>
      <c r="I24" s="769"/>
    </row>
    <row r="25" spans="1:15" s="748" customFormat="1" ht="15.75">
      <c r="A25" s="765"/>
      <c r="B25" s="766">
        <v>150</v>
      </c>
      <c r="C25" s="1403" t="s">
        <v>169</v>
      </c>
      <c r="D25" s="1404"/>
      <c r="E25" s="767"/>
      <c r="F25" s="737"/>
      <c r="G25" s="767"/>
      <c r="H25" s="768"/>
      <c r="I25" s="769"/>
    </row>
    <row r="26" spans="1:15" s="748" customFormat="1">
      <c r="A26" s="765">
        <f>E26*F26</f>
        <v>49.183999999999997</v>
      </c>
      <c r="B26" s="737">
        <v>16</v>
      </c>
      <c r="C26" s="738" t="s">
        <v>42</v>
      </c>
      <c r="D26" s="737">
        <v>53</v>
      </c>
      <c r="E26" s="767">
        <f>B26*D26/1000</f>
        <v>0.84799999999999998</v>
      </c>
      <c r="F26" s="765">
        <v>58</v>
      </c>
      <c r="G26" s="787">
        <f>E26</f>
        <v>0.84799999999999998</v>
      </c>
      <c r="H26" s="768">
        <f t="shared" ref="H26:H30" si="10">D26*B26/1000</f>
        <v>0.84799999999999998</v>
      </c>
      <c r="I26" s="769">
        <f t="shared" ref="I26:I30" si="11">G26*F26</f>
        <v>49.183999999999997</v>
      </c>
    </row>
    <row r="27" spans="1:15" s="805" customFormat="1" ht="15.95" customHeight="1">
      <c r="A27" s="798">
        <f t="shared" ref="A27" si="12">E27*F27</f>
        <v>47.6128</v>
      </c>
      <c r="B27" s="799">
        <v>16</v>
      </c>
      <c r="C27" s="800" t="s">
        <v>13</v>
      </c>
      <c r="D27" s="799">
        <v>5</v>
      </c>
      <c r="E27" s="801">
        <f t="shared" ref="E27" si="13">D27*B27/1000</f>
        <v>0.08</v>
      </c>
      <c r="F27" s="798">
        <v>595.16</v>
      </c>
      <c r="G27" s="802">
        <f>E27+E77</f>
        <v>0.08</v>
      </c>
      <c r="H27" s="803">
        <f t="shared" si="10"/>
        <v>0.08</v>
      </c>
      <c r="I27" s="804">
        <f t="shared" si="11"/>
        <v>47.6128</v>
      </c>
    </row>
    <row r="28" spans="1:15" s="748" customFormat="1">
      <c r="A28" s="765">
        <f>E28*F28</f>
        <v>0.25600000000000001</v>
      </c>
      <c r="B28" s="737">
        <v>16</v>
      </c>
      <c r="C28" s="786" t="s">
        <v>31</v>
      </c>
      <c r="D28" s="737">
        <v>1</v>
      </c>
      <c r="E28" s="767">
        <f>B28*D28/1000</f>
        <v>1.6E-2</v>
      </c>
      <c r="F28" s="765">
        <v>16</v>
      </c>
      <c r="G28" s="787"/>
      <c r="H28" s="768">
        <f t="shared" si="10"/>
        <v>1.6E-2</v>
      </c>
      <c r="I28" s="769">
        <f t="shared" si="11"/>
        <v>0</v>
      </c>
    </row>
    <row r="29" spans="1:15" s="748" customFormat="1">
      <c r="A29" s="765">
        <f>SUM(A26:A28)</f>
        <v>97.052799999999991</v>
      </c>
      <c r="B29" s="737"/>
      <c r="C29" s="796" t="s">
        <v>16</v>
      </c>
      <c r="D29" s="737"/>
      <c r="E29" s="767"/>
      <c r="F29" s="765"/>
      <c r="G29" s="787"/>
      <c r="H29" s="768">
        <f t="shared" si="10"/>
        <v>0</v>
      </c>
      <c r="I29" s="769">
        <f t="shared" si="11"/>
        <v>0</v>
      </c>
    </row>
    <row r="30" spans="1:15" s="748" customFormat="1" ht="15.75">
      <c r="A30" s="753">
        <f>A29/B28</f>
        <v>6.0657999999999994</v>
      </c>
      <c r="B30" s="737"/>
      <c r="C30" s="796" t="s">
        <v>17</v>
      </c>
      <c r="D30" s="737"/>
      <c r="E30" s="767"/>
      <c r="F30" s="753">
        <f>A30</f>
        <v>6.0657999999999994</v>
      </c>
      <c r="G30" s="787"/>
      <c r="H30" s="768">
        <f t="shared" si="10"/>
        <v>0</v>
      </c>
      <c r="I30" s="769">
        <f t="shared" si="11"/>
        <v>0</v>
      </c>
    </row>
    <row r="31" spans="1:15" s="748" customFormat="1" ht="15.75">
      <c r="A31" s="753"/>
      <c r="B31" s="737"/>
      <c r="C31" s="797"/>
      <c r="D31" s="741"/>
      <c r="E31" s="767"/>
      <c r="F31" s="753"/>
      <c r="G31" s="787"/>
      <c r="H31" s="768"/>
      <c r="I31" s="769"/>
    </row>
    <row r="32" spans="1:15" s="748" customFormat="1" ht="15.75">
      <c r="A32" s="806"/>
      <c r="B32" s="766">
        <v>200</v>
      </c>
      <c r="C32" s="807" t="s">
        <v>99</v>
      </c>
      <c r="D32" s="738"/>
      <c r="E32" s="739"/>
      <c r="F32" s="808"/>
      <c r="G32" s="767"/>
      <c r="H32" s="768"/>
      <c r="I32" s="769"/>
      <c r="O32" s="748" t="s">
        <v>18</v>
      </c>
    </row>
    <row r="33" spans="1:9" s="748" customFormat="1">
      <c r="A33" s="765">
        <f>E33*F33</f>
        <v>7.6000000000000005</v>
      </c>
      <c r="B33" s="737">
        <v>16</v>
      </c>
      <c r="C33" s="786" t="s">
        <v>54</v>
      </c>
      <c r="D33" s="737">
        <v>1</v>
      </c>
      <c r="E33" s="767">
        <f>D33*B33/1000</f>
        <v>1.6E-2</v>
      </c>
      <c r="F33" s="765">
        <v>475</v>
      </c>
      <c r="G33" s="787">
        <f>E33</f>
        <v>1.6E-2</v>
      </c>
      <c r="H33" s="768">
        <f>D33*B33/1000</f>
        <v>1.6E-2</v>
      </c>
      <c r="I33" s="769">
        <f>G33*F33</f>
        <v>7.6000000000000005</v>
      </c>
    </row>
    <row r="34" spans="1:9" s="748" customFormat="1">
      <c r="A34" s="765">
        <f>E34*F34</f>
        <v>11.7216</v>
      </c>
      <c r="B34" s="737">
        <v>16</v>
      </c>
      <c r="C34" s="786" t="s">
        <v>170</v>
      </c>
      <c r="D34" s="737">
        <v>10</v>
      </c>
      <c r="E34" s="767">
        <f>D34*B34/1000</f>
        <v>0.16</v>
      </c>
      <c r="F34" s="765">
        <v>73.260000000000005</v>
      </c>
      <c r="G34" s="787">
        <f>E34</f>
        <v>0.16</v>
      </c>
      <c r="H34" s="768">
        <f>D34*B34/1000</f>
        <v>0.16</v>
      </c>
      <c r="I34" s="769">
        <f>G34*F34</f>
        <v>11.7216</v>
      </c>
    </row>
    <row r="35" spans="1:9" s="748" customFormat="1">
      <c r="A35" s="765">
        <f>SUM(A33:A34)</f>
        <v>19.3216</v>
      </c>
      <c r="B35" s="738"/>
      <c r="C35" s="738" t="s">
        <v>16</v>
      </c>
      <c r="D35" s="737"/>
      <c r="E35" s="767"/>
      <c r="F35" s="765"/>
      <c r="G35" s="739"/>
      <c r="H35" s="768">
        <f>D35*B35/1000</f>
        <v>0</v>
      </c>
      <c r="I35" s="769">
        <f>G35*F35</f>
        <v>0</v>
      </c>
    </row>
    <row r="36" spans="1:9" s="748" customFormat="1" ht="15.75">
      <c r="A36" s="753">
        <f>A35/B33</f>
        <v>1.2076</v>
      </c>
      <c r="B36" s="744"/>
      <c r="C36" s="738" t="s">
        <v>17</v>
      </c>
      <c r="D36" s="737"/>
      <c r="E36" s="767"/>
      <c r="F36" s="753">
        <f>A36</f>
        <v>1.2076</v>
      </c>
      <c r="G36" s="739"/>
      <c r="H36" s="768">
        <f>D36*B36/1000</f>
        <v>0</v>
      </c>
      <c r="I36" s="769">
        <f>G36*F36</f>
        <v>0</v>
      </c>
    </row>
    <row r="37" spans="1:9" s="817" customFormat="1" ht="15.75">
      <c r="A37" s="809"/>
      <c r="B37" s="810"/>
      <c r="C37" s="811"/>
      <c r="D37" s="812"/>
      <c r="E37" s="813"/>
      <c r="F37" s="809"/>
      <c r="G37" s="814"/>
      <c r="H37" s="815"/>
      <c r="I37" s="816"/>
    </row>
    <row r="38" spans="1:9" s="748" customFormat="1" ht="15.75">
      <c r="A38" s="806"/>
      <c r="B38" s="766">
        <v>17</v>
      </c>
      <c r="C38" s="807" t="s">
        <v>19</v>
      </c>
      <c r="D38" s="738"/>
      <c r="E38" s="739"/>
      <c r="F38" s="808"/>
      <c r="G38" s="739"/>
      <c r="H38" s="768"/>
      <c r="I38" s="769"/>
    </row>
    <row r="39" spans="1:9" s="748" customFormat="1">
      <c r="A39" s="765">
        <f>E39*F39</f>
        <v>19.856000000000002</v>
      </c>
      <c r="B39" s="737">
        <v>16</v>
      </c>
      <c r="C39" s="786" t="s">
        <v>20</v>
      </c>
      <c r="D39" s="737">
        <v>17</v>
      </c>
      <c r="E39" s="767">
        <f>D39*B39/1000</f>
        <v>0.27200000000000002</v>
      </c>
      <c r="F39" s="765">
        <v>73</v>
      </c>
      <c r="G39" s="787">
        <f>E39</f>
        <v>0.27200000000000002</v>
      </c>
      <c r="H39" s="768">
        <f>D39*B39/1000</f>
        <v>0.27200000000000002</v>
      </c>
      <c r="I39" s="769">
        <f>G39*F39</f>
        <v>19.856000000000002</v>
      </c>
    </row>
    <row r="40" spans="1:9" s="748" customFormat="1">
      <c r="A40" s="765">
        <f>SUM(A39)</f>
        <v>19.856000000000002</v>
      </c>
      <c r="B40" s="738"/>
      <c r="C40" s="738" t="s">
        <v>16</v>
      </c>
      <c r="D40" s="737"/>
      <c r="E40" s="767"/>
      <c r="F40" s="765"/>
      <c r="G40" s="739"/>
      <c r="H40" s="768">
        <f>D40*B40/1000</f>
        <v>0</v>
      </c>
      <c r="I40" s="769">
        <f>G40*F40</f>
        <v>0</v>
      </c>
    </row>
    <row r="41" spans="1:9" s="748" customFormat="1" ht="15.75">
      <c r="A41" s="753">
        <f>A40/B39</f>
        <v>1.2410000000000001</v>
      </c>
      <c r="B41" s="744"/>
      <c r="C41" s="738" t="s">
        <v>17</v>
      </c>
      <c r="D41" s="737"/>
      <c r="E41" s="767"/>
      <c r="F41" s="753">
        <f>A41</f>
        <v>1.2410000000000001</v>
      </c>
      <c r="G41" s="739"/>
      <c r="H41" s="768">
        <f>D41*B41/1000</f>
        <v>0</v>
      </c>
      <c r="I41" s="769">
        <f>G41*F41</f>
        <v>0</v>
      </c>
    </row>
    <row r="42" spans="1:9" s="748" customFormat="1" ht="15.75">
      <c r="A42" s="753"/>
      <c r="B42" s="744"/>
      <c r="C42" s="738"/>
      <c r="D42" s="737"/>
      <c r="E42" s="767"/>
      <c r="F42" s="753"/>
      <c r="G42" s="739"/>
      <c r="H42" s="768"/>
      <c r="I42" s="769"/>
    </row>
    <row r="43" spans="1:9" s="748" customFormat="1" ht="15.75">
      <c r="A43" s="806"/>
      <c r="B43" s="766">
        <v>18</v>
      </c>
      <c r="C43" s="807" t="s">
        <v>32</v>
      </c>
      <c r="D43" s="738"/>
      <c r="E43" s="739"/>
      <c r="F43" s="808"/>
      <c r="G43" s="739"/>
      <c r="H43" s="768"/>
      <c r="I43" s="769"/>
    </row>
    <row r="44" spans="1:9" s="748" customFormat="1">
      <c r="A44" s="765">
        <f>E44*F44</f>
        <v>20.447999999999997</v>
      </c>
      <c r="B44" s="737">
        <v>16</v>
      </c>
      <c r="C44" s="786" t="s">
        <v>100</v>
      </c>
      <c r="D44" s="737">
        <v>18</v>
      </c>
      <c r="E44" s="767">
        <f>D44*B44/1000</f>
        <v>0.28799999999999998</v>
      </c>
      <c r="F44" s="765">
        <v>71</v>
      </c>
      <c r="G44" s="787">
        <f>E44</f>
        <v>0.28799999999999998</v>
      </c>
      <c r="H44" s="768">
        <f>D44*B44/1000</f>
        <v>0.28799999999999998</v>
      </c>
      <c r="I44" s="769">
        <f>G44*F44</f>
        <v>20.447999999999997</v>
      </c>
    </row>
    <row r="45" spans="1:9" s="748" customFormat="1">
      <c r="A45" s="765">
        <f>SUM(A44)</f>
        <v>20.447999999999997</v>
      </c>
      <c r="B45" s="738"/>
      <c r="C45" s="738" t="s">
        <v>16</v>
      </c>
      <c r="D45" s="737"/>
      <c r="E45" s="767"/>
      <c r="F45" s="765"/>
      <c r="G45" s="739"/>
      <c r="H45" s="768">
        <f>D45*B45/1000</f>
        <v>0</v>
      </c>
      <c r="I45" s="769">
        <f>G45*F45</f>
        <v>0</v>
      </c>
    </row>
    <row r="46" spans="1:9" s="748" customFormat="1" ht="15.75">
      <c r="A46" s="753">
        <f>A45/B44</f>
        <v>1.2779999999999998</v>
      </c>
      <c r="B46" s="744"/>
      <c r="C46" s="738" t="s">
        <v>17</v>
      </c>
      <c r="D46" s="737"/>
      <c r="E46" s="767"/>
      <c r="F46" s="753">
        <f>A46</f>
        <v>1.2779999999999998</v>
      </c>
      <c r="G46" s="739"/>
      <c r="H46" s="768">
        <f>D46*B46/1000</f>
        <v>0</v>
      </c>
      <c r="I46" s="769">
        <f>G46*F46</f>
        <v>0</v>
      </c>
    </row>
    <row r="47" spans="1:9" s="748" customFormat="1" ht="15.75">
      <c r="A47" s="753"/>
      <c r="B47" s="744"/>
      <c r="C47" s="738"/>
      <c r="D47" s="737"/>
      <c r="E47" s="767"/>
      <c r="F47" s="753"/>
      <c r="G47" s="739"/>
      <c r="H47" s="768"/>
      <c r="I47" s="769"/>
    </row>
    <row r="48" spans="1:9" s="748" customFormat="1" ht="15.75">
      <c r="A48" s="753">
        <f>A45+A40+A35+A29+A22</f>
        <v>674.5</v>
      </c>
      <c r="B48" s="738"/>
      <c r="C48" s="744" t="s">
        <v>21</v>
      </c>
      <c r="D48" s="738"/>
      <c r="E48" s="739"/>
      <c r="F48" s="753">
        <f>F49*B44</f>
        <v>674.5</v>
      </c>
      <c r="G48" s="739"/>
      <c r="H48" s="736"/>
      <c r="I48" s="769">
        <f>SUM(I14:I47)</f>
        <v>674.49999999999989</v>
      </c>
    </row>
    <row r="49" spans="1:9" s="748" customFormat="1" ht="15.75">
      <c r="A49" s="753">
        <f>A48/B44</f>
        <v>42.15625</v>
      </c>
      <c r="B49" s="738"/>
      <c r="C49" s="744" t="s">
        <v>17</v>
      </c>
      <c r="D49" s="738"/>
      <c r="E49" s="739"/>
      <c r="F49" s="753">
        <f>A49</f>
        <v>42.15625</v>
      </c>
      <c r="G49" s="739"/>
      <c r="H49" s="768"/>
      <c r="I49" s="769"/>
    </row>
    <row r="50" spans="1:9" s="748" customFormat="1" ht="15.75">
      <c r="C50" s="1387" t="s">
        <v>101</v>
      </c>
      <c r="D50" s="1387"/>
      <c r="E50" s="1387"/>
      <c r="F50" s="1387"/>
      <c r="G50" s="1387"/>
      <c r="H50" s="818"/>
      <c r="I50" s="731"/>
    </row>
    <row r="51" spans="1:9" s="748" customFormat="1" ht="15.75">
      <c r="C51" s="1387" t="s">
        <v>22</v>
      </c>
      <c r="D51" s="1387"/>
      <c r="E51" s="1387"/>
      <c r="F51" s="1387"/>
      <c r="G51" s="1387"/>
      <c r="H51" s="818"/>
      <c r="I51" s="731"/>
    </row>
    <row r="52" spans="1:9" s="748" customFormat="1" ht="15.75">
      <c r="B52" s="819"/>
      <c r="C52" s="819" t="s">
        <v>23</v>
      </c>
      <c r="D52" s="819"/>
      <c r="E52" s="819"/>
      <c r="F52" s="819"/>
      <c r="G52" s="819"/>
      <c r="H52" s="731"/>
      <c r="I52" s="731"/>
    </row>
  </sheetData>
  <mergeCells count="13">
    <mergeCell ref="C51:G51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0:G50"/>
  </mergeCells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6"/>
  <sheetViews>
    <sheetView view="pageBreakPreview" topLeftCell="A10" zoomScale="60" zoomScaleNormal="80" workbookViewId="0">
      <selection activeCell="G28" sqref="G28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4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67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30"/>
      <c r="C14" s="30" t="s">
        <v>36</v>
      </c>
      <c r="D14" s="7"/>
      <c r="E14" s="32"/>
      <c r="F14" s="36"/>
      <c r="G14" s="9"/>
      <c r="H14" s="33"/>
      <c r="I14" s="34">
        <f t="shared" ref="I14:I41" si="0">G14*F14</f>
        <v>0</v>
      </c>
    </row>
    <row r="15" spans="1:9" s="18" customFormat="1" ht="15.75">
      <c r="A15" s="28"/>
      <c r="B15" s="29" t="s">
        <v>55</v>
      </c>
      <c r="C15" s="30" t="s">
        <v>45</v>
      </c>
      <c r="D15" s="8"/>
      <c r="E15" s="9"/>
      <c r="F15" s="31"/>
      <c r="G15" s="32"/>
      <c r="H15" s="33"/>
      <c r="I15" s="34">
        <f t="shared" si="0"/>
        <v>0</v>
      </c>
    </row>
    <row r="16" spans="1:9" s="18" customFormat="1">
      <c r="A16" s="28">
        <f>E16*F16</f>
        <v>38.190600000000003</v>
      </c>
      <c r="B16" s="7">
        <v>7</v>
      </c>
      <c r="C16" s="8" t="s">
        <v>48</v>
      </c>
      <c r="D16" s="7">
        <v>36</v>
      </c>
      <c r="E16" s="32">
        <f>D16*B16/1000</f>
        <v>0.252</v>
      </c>
      <c r="F16" s="28">
        <v>151.55000000000001</v>
      </c>
      <c r="G16" s="35">
        <f>E16</f>
        <v>0.252</v>
      </c>
      <c r="H16" s="33">
        <f>D16*B16/1000</f>
        <v>0.252</v>
      </c>
      <c r="I16" s="34">
        <f t="shared" si="0"/>
        <v>38.190600000000003</v>
      </c>
    </row>
    <row r="17" spans="1:15" s="18" customFormat="1">
      <c r="A17" s="28">
        <f t="shared" ref="A17:A22" si="1">E17*F17</f>
        <v>5.9359999999999999</v>
      </c>
      <c r="B17" s="7">
        <v>7</v>
      </c>
      <c r="C17" s="8" t="s">
        <v>42</v>
      </c>
      <c r="D17" s="7">
        <v>16</v>
      </c>
      <c r="E17" s="32">
        <f>D17*B17/1000</f>
        <v>0.112</v>
      </c>
      <c r="F17" s="28">
        <v>53</v>
      </c>
      <c r="G17" s="35">
        <f t="shared" ref="G17:G22" si="2">E17</f>
        <v>0.112</v>
      </c>
      <c r="H17" s="33">
        <f t="shared" ref="H17:H24" si="3">D17*B17/1000</f>
        <v>0.112</v>
      </c>
      <c r="I17" s="34">
        <f t="shared" si="0"/>
        <v>5.9359999999999999</v>
      </c>
    </row>
    <row r="18" spans="1:15" s="18" customFormat="1">
      <c r="A18" s="28">
        <f t="shared" si="1"/>
        <v>1.7500000000000002</v>
      </c>
      <c r="B18" s="7">
        <v>7</v>
      </c>
      <c r="C18" s="8" t="s">
        <v>27</v>
      </c>
      <c r="D18" s="7">
        <v>10</v>
      </c>
      <c r="E18" s="32">
        <f t="shared" ref="E18:E22" si="4">D18*B18/1000</f>
        <v>7.0000000000000007E-2</v>
      </c>
      <c r="F18" s="28">
        <v>25</v>
      </c>
      <c r="G18" s="35">
        <f t="shared" si="2"/>
        <v>7.0000000000000007E-2</v>
      </c>
      <c r="H18" s="33">
        <f t="shared" si="3"/>
        <v>7.0000000000000007E-2</v>
      </c>
      <c r="I18" s="34">
        <f t="shared" si="0"/>
        <v>1.7500000000000002</v>
      </c>
    </row>
    <row r="19" spans="1:15" s="18" customFormat="1">
      <c r="A19" s="28">
        <f t="shared" si="1"/>
        <v>3.2869200000000003</v>
      </c>
      <c r="B19" s="7">
        <v>7</v>
      </c>
      <c r="C19" s="8" t="s">
        <v>28</v>
      </c>
      <c r="D19" s="7">
        <v>4</v>
      </c>
      <c r="E19" s="32">
        <f t="shared" si="4"/>
        <v>2.8000000000000001E-2</v>
      </c>
      <c r="F19" s="28">
        <v>117.39</v>
      </c>
      <c r="G19" s="35">
        <f t="shared" si="2"/>
        <v>2.8000000000000001E-2</v>
      </c>
      <c r="H19" s="33">
        <f t="shared" si="3"/>
        <v>2.8000000000000001E-2</v>
      </c>
      <c r="I19" s="34">
        <f t="shared" si="0"/>
        <v>3.2869200000000003</v>
      </c>
    </row>
    <row r="20" spans="1:15" s="18" customFormat="1">
      <c r="A20" s="28">
        <f>E20*F20</f>
        <v>2.0300000000000002</v>
      </c>
      <c r="B20" s="7">
        <v>7</v>
      </c>
      <c r="C20" s="8" t="s">
        <v>29</v>
      </c>
      <c r="D20" s="7">
        <v>10</v>
      </c>
      <c r="E20" s="32">
        <f t="shared" si="4"/>
        <v>7.0000000000000007E-2</v>
      </c>
      <c r="F20" s="28">
        <v>29</v>
      </c>
      <c r="G20" s="35">
        <f t="shared" si="2"/>
        <v>7.0000000000000007E-2</v>
      </c>
      <c r="H20" s="33">
        <f>D20*B20/1000</f>
        <v>7.0000000000000007E-2</v>
      </c>
      <c r="I20" s="34">
        <f t="shared" si="0"/>
        <v>2.0300000000000002</v>
      </c>
    </row>
    <row r="21" spans="1:15" s="18" customFormat="1">
      <c r="A21" s="28">
        <f>E21*F21</f>
        <v>1.61</v>
      </c>
      <c r="B21" s="7">
        <v>7</v>
      </c>
      <c r="C21" s="8" t="s">
        <v>30</v>
      </c>
      <c r="D21" s="7">
        <v>2</v>
      </c>
      <c r="E21" s="32">
        <f t="shared" si="4"/>
        <v>1.4E-2</v>
      </c>
      <c r="F21" s="28">
        <v>115</v>
      </c>
      <c r="G21" s="35">
        <f t="shared" si="2"/>
        <v>1.4E-2</v>
      </c>
      <c r="H21" s="33">
        <f>D21*B21/1000</f>
        <v>1.4E-2</v>
      </c>
      <c r="I21" s="34">
        <f t="shared" si="0"/>
        <v>1.61</v>
      </c>
    </row>
    <row r="22" spans="1:15" s="18" customFormat="1">
      <c r="A22" s="28">
        <f t="shared" si="1"/>
        <v>0.112</v>
      </c>
      <c r="B22" s="7">
        <v>7</v>
      </c>
      <c r="C22" s="8" t="s">
        <v>15</v>
      </c>
      <c r="D22" s="7">
        <v>1</v>
      </c>
      <c r="E22" s="32">
        <f t="shared" si="4"/>
        <v>7.0000000000000001E-3</v>
      </c>
      <c r="F22" s="28">
        <v>16</v>
      </c>
      <c r="G22" s="35">
        <f t="shared" si="2"/>
        <v>7.0000000000000001E-3</v>
      </c>
      <c r="H22" s="33">
        <f t="shared" si="3"/>
        <v>7.0000000000000001E-3</v>
      </c>
      <c r="I22" s="34">
        <f t="shared" si="0"/>
        <v>0.112</v>
      </c>
    </row>
    <row r="23" spans="1:15" s="18" customFormat="1">
      <c r="A23" s="28">
        <f>SUM(A16:A22)</f>
        <v>52.915520000000008</v>
      </c>
      <c r="B23" s="7"/>
      <c r="C23" s="8" t="s">
        <v>16</v>
      </c>
      <c r="D23" s="7"/>
      <c r="E23" s="32"/>
      <c r="F23" s="28"/>
      <c r="G23" s="35"/>
      <c r="H23" s="33">
        <f t="shared" si="3"/>
        <v>0</v>
      </c>
      <c r="I23" s="34">
        <f t="shared" si="0"/>
        <v>0</v>
      </c>
    </row>
    <row r="24" spans="1:15" s="18" customFormat="1" ht="15.75">
      <c r="A24" s="36">
        <f>A23/B22</f>
        <v>7.5593600000000007</v>
      </c>
      <c r="B24" s="8"/>
      <c r="C24" s="8" t="s">
        <v>17</v>
      </c>
      <c r="D24" s="7"/>
      <c r="E24" s="32"/>
      <c r="F24" s="36">
        <f>A24</f>
        <v>7.5593600000000007</v>
      </c>
      <c r="G24" s="35"/>
      <c r="H24" s="33">
        <f t="shared" si="3"/>
        <v>0</v>
      </c>
      <c r="I24" s="34">
        <f t="shared" si="0"/>
        <v>0</v>
      </c>
    </row>
    <row r="25" spans="1:15" s="18" customFormat="1" ht="15.75">
      <c r="A25" s="36"/>
      <c r="B25" s="8"/>
      <c r="C25" s="37"/>
      <c r="D25" s="11"/>
      <c r="E25" s="32"/>
      <c r="F25" s="36"/>
      <c r="G25" s="32"/>
      <c r="H25" s="33"/>
      <c r="I25" s="34">
        <f t="shared" si="0"/>
        <v>0</v>
      </c>
    </row>
    <row r="26" spans="1:15" s="18" customFormat="1" ht="15.75">
      <c r="A26" s="38"/>
      <c r="B26" s="29">
        <v>200</v>
      </c>
      <c r="C26" s="39" t="s">
        <v>24</v>
      </c>
      <c r="D26" s="8"/>
      <c r="E26" s="9"/>
      <c r="F26" s="31"/>
      <c r="G26" s="32"/>
      <c r="H26" s="33"/>
      <c r="I26" s="34">
        <f t="shared" si="0"/>
        <v>0</v>
      </c>
      <c r="O26" s="18" t="s">
        <v>18</v>
      </c>
    </row>
    <row r="27" spans="1:15" s="18" customFormat="1">
      <c r="A27" s="28">
        <f>E27*F27</f>
        <v>3.3250000000000002</v>
      </c>
      <c r="B27" s="7">
        <v>7</v>
      </c>
      <c r="C27" s="40" t="s">
        <v>54</v>
      </c>
      <c r="D27" s="7">
        <v>1</v>
      </c>
      <c r="E27" s="32">
        <f>D27*B27/1000</f>
        <v>7.0000000000000001E-3</v>
      </c>
      <c r="F27" s="28">
        <v>475</v>
      </c>
      <c r="G27" s="35">
        <f>E27</f>
        <v>7.0000000000000001E-3</v>
      </c>
      <c r="H27" s="33">
        <f>D27*B27/1000</f>
        <v>7.0000000000000001E-3</v>
      </c>
      <c r="I27" s="34">
        <f>G27*F27</f>
        <v>3.3250000000000002</v>
      </c>
    </row>
    <row r="28" spans="1:15" s="18" customFormat="1">
      <c r="A28" s="28">
        <f>E28*F28</f>
        <v>6.5830800000000007</v>
      </c>
      <c r="B28" s="7">
        <v>7</v>
      </c>
      <c r="C28" s="40" t="s">
        <v>14</v>
      </c>
      <c r="D28" s="7">
        <v>13.83</v>
      </c>
      <c r="E28" s="32">
        <f>D28*B28/1000</f>
        <v>9.6810000000000007E-2</v>
      </c>
      <c r="F28" s="28">
        <v>68</v>
      </c>
      <c r="G28" s="35">
        <f>E28</f>
        <v>9.6810000000000007E-2</v>
      </c>
      <c r="H28" s="33">
        <f>D28*B28/1000</f>
        <v>9.6810000000000007E-2</v>
      </c>
      <c r="I28" s="34">
        <f>G28*F28</f>
        <v>6.5830800000000007</v>
      </c>
    </row>
    <row r="29" spans="1:15" s="18" customFormat="1">
      <c r="A29" s="28">
        <f>SUM(A27:A28)</f>
        <v>9.9080800000000018</v>
      </c>
      <c r="B29" s="8"/>
      <c r="C29" s="8" t="s">
        <v>16</v>
      </c>
      <c r="D29" s="7"/>
      <c r="E29" s="32"/>
      <c r="F29" s="28"/>
      <c r="G29" s="9"/>
      <c r="H29" s="33">
        <f>D29*B29/1000</f>
        <v>0</v>
      </c>
      <c r="I29" s="34">
        <f t="shared" si="0"/>
        <v>0</v>
      </c>
    </row>
    <row r="30" spans="1:15" s="18" customFormat="1" ht="15.75">
      <c r="A30" s="36">
        <f>A29/B28</f>
        <v>1.4154400000000003</v>
      </c>
      <c r="B30" s="30"/>
      <c r="C30" s="8" t="s">
        <v>17</v>
      </c>
      <c r="D30" s="7"/>
      <c r="E30" s="32"/>
      <c r="F30" s="36">
        <f>A30</f>
        <v>1.4154400000000003</v>
      </c>
      <c r="G30" s="9"/>
      <c r="H30" s="33">
        <f>D30*B30/1000</f>
        <v>0</v>
      </c>
      <c r="I30" s="34">
        <f t="shared" si="0"/>
        <v>0</v>
      </c>
    </row>
    <row r="31" spans="1:15" s="18" customFormat="1" ht="15.75">
      <c r="A31" s="36"/>
      <c r="B31" s="30"/>
      <c r="C31" s="8"/>
      <c r="D31" s="7"/>
      <c r="E31" s="32"/>
      <c r="F31" s="36"/>
      <c r="G31" s="9"/>
      <c r="H31" s="33"/>
      <c r="I31" s="34">
        <f t="shared" si="0"/>
        <v>0</v>
      </c>
    </row>
    <row r="32" spans="1:15" s="18" customFormat="1" ht="15.75">
      <c r="A32" s="38"/>
      <c r="B32" s="29">
        <v>25</v>
      </c>
      <c r="C32" s="39" t="s">
        <v>19</v>
      </c>
      <c r="D32" s="8"/>
      <c r="E32" s="9"/>
      <c r="F32" s="31"/>
      <c r="G32" s="9"/>
      <c r="H32" s="33"/>
      <c r="I32" s="34">
        <f>G32*F32</f>
        <v>0</v>
      </c>
    </row>
    <row r="33" spans="1:9" s="18" customFormat="1">
      <c r="A33" s="28">
        <f>E33*F33</f>
        <v>14.874999999999998</v>
      </c>
      <c r="B33" s="7">
        <v>7</v>
      </c>
      <c r="C33" s="40" t="s">
        <v>38</v>
      </c>
      <c r="D33" s="7">
        <v>25</v>
      </c>
      <c r="E33" s="32">
        <f>D33*B33/1000</f>
        <v>0.17499999999999999</v>
      </c>
      <c r="F33" s="28">
        <v>85</v>
      </c>
      <c r="G33" s="35">
        <f>E33</f>
        <v>0.17499999999999999</v>
      </c>
      <c r="H33" s="33">
        <f>D33*B33/1000</f>
        <v>0.17499999999999999</v>
      </c>
      <c r="I33" s="34">
        <f>G33*F33</f>
        <v>14.874999999999998</v>
      </c>
    </row>
    <row r="34" spans="1:9" s="18" customFormat="1">
      <c r="A34" s="28">
        <f>SUM(A33)</f>
        <v>14.874999999999998</v>
      </c>
      <c r="B34" s="8"/>
      <c r="C34" s="8" t="s">
        <v>16</v>
      </c>
      <c r="D34" s="7"/>
      <c r="E34" s="32"/>
      <c r="F34" s="28"/>
      <c r="G34" s="9"/>
      <c r="H34" s="33">
        <f>D34*B34/1000</f>
        <v>0</v>
      </c>
      <c r="I34" s="34">
        <f>G34*F34</f>
        <v>0</v>
      </c>
    </row>
    <row r="35" spans="1:9" s="18" customFormat="1" ht="15.75">
      <c r="A35" s="36">
        <f>A34/B33</f>
        <v>2.1249999999999996</v>
      </c>
      <c r="B35" s="30"/>
      <c r="C35" s="8" t="s">
        <v>17</v>
      </c>
      <c r="D35" s="7"/>
      <c r="E35" s="32"/>
      <c r="F35" s="36">
        <f>A35</f>
        <v>2.1249999999999996</v>
      </c>
      <c r="G35" s="9"/>
      <c r="H35" s="33">
        <f>D35*B35/1000</f>
        <v>0</v>
      </c>
      <c r="I35" s="34">
        <f>G35*F35</f>
        <v>0</v>
      </c>
    </row>
    <row r="36" spans="1:9" s="18" customFormat="1" ht="15.75">
      <c r="A36" s="36"/>
      <c r="B36" s="30"/>
      <c r="C36" s="8"/>
      <c r="D36" s="7"/>
      <c r="E36" s="32"/>
      <c r="F36" s="36"/>
      <c r="G36" s="9"/>
      <c r="H36" s="33"/>
      <c r="I36" s="34"/>
    </row>
    <row r="37" spans="1:9" s="18" customFormat="1" ht="15.75">
      <c r="A37" s="38"/>
      <c r="B37" s="29">
        <v>25</v>
      </c>
      <c r="C37" s="39" t="s">
        <v>32</v>
      </c>
      <c r="D37" s="8"/>
      <c r="E37" s="9"/>
      <c r="F37" s="31"/>
      <c r="G37" s="9"/>
      <c r="H37" s="33"/>
      <c r="I37" s="34">
        <f t="shared" si="0"/>
        <v>0</v>
      </c>
    </row>
    <row r="38" spans="1:9" s="18" customFormat="1">
      <c r="A38" s="28">
        <f>E38*F38</f>
        <v>13.299999999999999</v>
      </c>
      <c r="B38" s="7">
        <v>7</v>
      </c>
      <c r="C38" s="40" t="s">
        <v>37</v>
      </c>
      <c r="D38" s="7">
        <v>25</v>
      </c>
      <c r="E38" s="32">
        <f>D38*B38/1000</f>
        <v>0.17499999999999999</v>
      </c>
      <c r="F38" s="28">
        <v>76</v>
      </c>
      <c r="G38" s="35">
        <f>E38</f>
        <v>0.17499999999999999</v>
      </c>
      <c r="H38" s="33">
        <f>D38*B38/1000</f>
        <v>0.17499999999999999</v>
      </c>
      <c r="I38" s="34">
        <f t="shared" si="0"/>
        <v>13.299999999999999</v>
      </c>
    </row>
    <row r="39" spans="1:9" s="18" customFormat="1">
      <c r="A39" s="28">
        <f>SUM(A38)</f>
        <v>13.299999999999999</v>
      </c>
      <c r="B39" s="8"/>
      <c r="C39" s="8" t="s">
        <v>16</v>
      </c>
      <c r="D39" s="7"/>
      <c r="E39" s="32"/>
      <c r="F39" s="28"/>
      <c r="G39" s="9"/>
      <c r="H39" s="33">
        <f>D39*B39/1000</f>
        <v>0</v>
      </c>
      <c r="I39" s="34">
        <f t="shared" si="0"/>
        <v>0</v>
      </c>
    </row>
    <row r="40" spans="1:9" s="18" customFormat="1" ht="15.75">
      <c r="A40" s="36">
        <f>A39/B38</f>
        <v>1.9</v>
      </c>
      <c r="B40" s="30"/>
      <c r="C40" s="8" t="s">
        <v>17</v>
      </c>
      <c r="D40" s="7"/>
      <c r="E40" s="32"/>
      <c r="F40" s="36">
        <f>A40</f>
        <v>1.9</v>
      </c>
      <c r="G40" s="9"/>
      <c r="H40" s="33">
        <f>D40*B40/1000</f>
        <v>0</v>
      </c>
      <c r="I40" s="34">
        <f t="shared" si="0"/>
        <v>0</v>
      </c>
    </row>
    <row r="41" spans="1:9" s="18" customFormat="1" ht="15.75">
      <c r="A41" s="36"/>
      <c r="B41" s="30"/>
      <c r="C41" s="8"/>
      <c r="D41" s="7"/>
      <c r="E41" s="32"/>
      <c r="F41" s="36"/>
      <c r="G41" s="9"/>
      <c r="H41" s="33"/>
      <c r="I41" s="34">
        <f t="shared" si="0"/>
        <v>0</v>
      </c>
    </row>
    <row r="42" spans="1:9" s="18" customFormat="1" ht="15.75">
      <c r="A42" s="36">
        <f>A39+A34+A29+A23</f>
        <v>90.99860000000001</v>
      </c>
      <c r="B42" s="8"/>
      <c r="C42" s="30" t="s">
        <v>21</v>
      </c>
      <c r="D42" s="8"/>
      <c r="E42" s="9"/>
      <c r="F42" s="36">
        <f>F43*B38</f>
        <v>90.99860000000001</v>
      </c>
      <c r="G42" s="9"/>
      <c r="H42" s="41"/>
      <c r="I42" s="34">
        <f>SUM(I14:I41)</f>
        <v>90.99860000000001</v>
      </c>
    </row>
    <row r="43" spans="1:9" s="18" customFormat="1" ht="15.75">
      <c r="A43" s="36">
        <f>A42/B38</f>
        <v>12.999800000000002</v>
      </c>
      <c r="B43" s="8"/>
      <c r="C43" s="30" t="s">
        <v>17</v>
      </c>
      <c r="D43" s="8"/>
      <c r="E43" s="9"/>
      <c r="F43" s="36">
        <f>A43</f>
        <v>12.999800000000002</v>
      </c>
      <c r="G43" s="9"/>
      <c r="H43" s="33"/>
      <c r="I43" s="34"/>
    </row>
    <row r="44" spans="1:9" s="18" customFormat="1" ht="15.75">
      <c r="C44" s="1254" t="s">
        <v>33</v>
      </c>
      <c r="D44" s="1254"/>
      <c r="E44" s="1254"/>
      <c r="F44" s="1254"/>
      <c r="G44" s="1254"/>
      <c r="H44" s="42"/>
      <c r="I44" s="43"/>
    </row>
    <row r="45" spans="1:9" s="18" customFormat="1" ht="15.75">
      <c r="C45" s="1254" t="s">
        <v>22</v>
      </c>
      <c r="D45" s="1254"/>
      <c r="E45" s="1254"/>
      <c r="F45" s="1254"/>
      <c r="G45" s="1254"/>
      <c r="H45" s="42"/>
      <c r="I45" s="43"/>
    </row>
    <row r="46" spans="1:9" s="18" customFormat="1" ht="15.75">
      <c r="B46" s="44"/>
      <c r="C46" s="44" t="s">
        <v>23</v>
      </c>
      <c r="D46" s="44"/>
      <c r="E46" s="44"/>
      <c r="F46" s="44"/>
      <c r="G46" s="44"/>
      <c r="H46" s="43"/>
      <c r="I46" s="43"/>
    </row>
  </sheetData>
  <mergeCells count="11">
    <mergeCell ref="F6:G6"/>
    <mergeCell ref="F8:G8"/>
    <mergeCell ref="C44:G44"/>
    <mergeCell ref="C45:G45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O93"/>
  <sheetViews>
    <sheetView view="pageBreakPreview" topLeftCell="A52" zoomScale="60" workbookViewId="0">
      <selection activeCell="P103" sqref="P103"/>
    </sheetView>
  </sheetViews>
  <sheetFormatPr defaultRowHeight="15"/>
  <cols>
    <col min="1" max="1" width="16.140625" style="269" customWidth="1"/>
    <col min="2" max="2" width="12.140625" style="269" customWidth="1"/>
    <col min="3" max="3" width="64.7109375" style="269" customWidth="1"/>
    <col min="4" max="5" width="9.140625" style="269"/>
    <col min="6" max="6" width="15" style="269" customWidth="1"/>
    <col min="7" max="8" width="9.140625" style="269"/>
    <col min="9" max="9" width="14.5703125" style="269" customWidth="1"/>
    <col min="10" max="16384" width="9.140625" style="269"/>
  </cols>
  <sheetData>
    <row r="1" spans="1:9" s="730" customFormat="1">
      <c r="H1" s="731"/>
      <c r="I1" s="731"/>
    </row>
    <row r="2" spans="1:9" s="730" customFormat="1" ht="15.75">
      <c r="A2" s="732"/>
      <c r="B2" s="1388" t="s">
        <v>0</v>
      </c>
      <c r="C2" s="1388"/>
      <c r="D2" s="1388"/>
      <c r="E2" s="1388"/>
      <c r="F2" s="1388"/>
      <c r="G2" s="1388"/>
      <c r="H2" s="731"/>
      <c r="I2" s="731"/>
    </row>
    <row r="3" spans="1:9" s="730" customFormat="1" ht="12.75" customHeight="1">
      <c r="A3" s="732"/>
      <c r="B3" s="1388"/>
      <c r="C3" s="1388"/>
      <c r="D3" s="1388"/>
      <c r="E3" s="1388"/>
      <c r="F3" s="1388"/>
      <c r="G3" s="1388"/>
      <c r="H3" s="731"/>
      <c r="I3" s="731"/>
    </row>
    <row r="4" spans="1:9" s="730" customFormat="1" ht="30" customHeight="1">
      <c r="A4" s="732"/>
      <c r="B4" s="1389"/>
      <c r="C4" s="1391" t="s">
        <v>1</v>
      </c>
      <c r="D4" s="1393" t="s">
        <v>2</v>
      </c>
      <c r="E4" s="1395" t="s">
        <v>3</v>
      </c>
      <c r="F4" s="733"/>
      <c r="G4" s="734"/>
      <c r="H4" s="731"/>
      <c r="I4" s="731"/>
    </row>
    <row r="5" spans="1:9" s="730" customFormat="1" ht="40.5" customHeight="1">
      <c r="A5" s="735"/>
      <c r="B5" s="1390"/>
      <c r="C5" s="1392"/>
      <c r="D5" s="1394"/>
      <c r="E5" s="1396"/>
      <c r="F5" s="1397" t="s">
        <v>4</v>
      </c>
      <c r="G5" s="1398"/>
      <c r="H5" s="731"/>
      <c r="I5" s="731"/>
    </row>
    <row r="6" spans="1:9" s="730" customFormat="1">
      <c r="A6" s="736"/>
      <c r="B6" s="737"/>
      <c r="C6" s="738"/>
      <c r="D6" s="739"/>
      <c r="E6" s="740"/>
      <c r="F6" s="1399" t="s">
        <v>5</v>
      </c>
      <c r="G6" s="1400"/>
      <c r="H6" s="731"/>
      <c r="I6" s="731"/>
    </row>
    <row r="7" spans="1:9" s="730" customFormat="1">
      <c r="A7" s="736"/>
      <c r="B7" s="741"/>
      <c r="C7" s="738"/>
      <c r="D7" s="739"/>
      <c r="E7" s="740"/>
      <c r="F7" s="742"/>
      <c r="G7" s="743"/>
      <c r="H7" s="731"/>
      <c r="I7" s="731"/>
    </row>
    <row r="8" spans="1:9" s="730" customFormat="1">
      <c r="A8" s="736"/>
      <c r="B8" s="741"/>
      <c r="C8" s="738"/>
      <c r="D8" s="739"/>
      <c r="E8" s="740"/>
      <c r="F8" s="1401"/>
      <c r="G8" s="1402"/>
      <c r="H8" s="731"/>
      <c r="I8" s="731"/>
    </row>
    <row r="9" spans="1:9" s="730" customFormat="1" ht="14.25" customHeight="1">
      <c r="A9" s="736"/>
      <c r="B9" s="741"/>
      <c r="C9" s="744"/>
      <c r="D9" s="739"/>
      <c r="E9" s="740"/>
      <c r="F9" s="733"/>
      <c r="G9" s="745"/>
      <c r="H9" s="731"/>
      <c r="I9" s="731"/>
    </row>
    <row r="10" spans="1:9" s="730" customFormat="1" ht="13.5" customHeight="1">
      <c r="A10" s="746"/>
      <c r="B10" s="747"/>
      <c r="C10" s="738"/>
      <c r="D10" s="739"/>
      <c r="E10" s="740"/>
      <c r="F10" s="733"/>
      <c r="G10" s="745"/>
      <c r="H10" s="731"/>
      <c r="I10" s="731"/>
    </row>
    <row r="11" spans="1:9" s="730" customFormat="1" ht="18" customHeight="1">
      <c r="A11" s="732"/>
      <c r="B11" s="748"/>
      <c r="C11" s="749" t="s">
        <v>121</v>
      </c>
      <c r="D11" s="734"/>
      <c r="E11" s="733"/>
      <c r="F11" s="733"/>
      <c r="G11" s="734"/>
      <c r="H11" s="731"/>
      <c r="I11" s="731"/>
    </row>
    <row r="12" spans="1:9" s="730" customFormat="1" ht="75">
      <c r="A12" s="750" t="s">
        <v>6</v>
      </c>
      <c r="B12" s="751" t="s">
        <v>7</v>
      </c>
      <c r="C12" s="751" t="s">
        <v>8</v>
      </c>
      <c r="D12" s="751" t="s">
        <v>9</v>
      </c>
      <c r="E12" s="752" t="s">
        <v>10</v>
      </c>
      <c r="F12" s="751" t="s">
        <v>11</v>
      </c>
      <c r="G12" s="752" t="s">
        <v>12</v>
      </c>
      <c r="H12" s="731"/>
      <c r="I12" s="731"/>
    </row>
    <row r="13" spans="1:9" s="730" customFormat="1" ht="20.25">
      <c r="A13" s="753"/>
      <c r="B13" s="754"/>
      <c r="C13" s="755">
        <v>45244</v>
      </c>
      <c r="D13" s="751"/>
      <c r="E13" s="752"/>
      <c r="F13" s="754"/>
      <c r="G13" s="752"/>
      <c r="H13" s="731"/>
      <c r="I13" s="731"/>
    </row>
    <row r="14" spans="1:9" s="889" customFormat="1" ht="20.100000000000001" customHeight="1">
      <c r="A14" s="881"/>
      <c r="B14" s="882"/>
      <c r="C14" s="883" t="s">
        <v>115</v>
      </c>
      <c r="D14" s="884"/>
      <c r="E14" s="885"/>
      <c r="F14" s="881"/>
      <c r="G14" s="886"/>
      <c r="H14" s="887"/>
      <c r="I14" s="888"/>
    </row>
    <row r="15" spans="1:9" s="805" customFormat="1" ht="15.95" customHeight="1">
      <c r="A15" s="798"/>
      <c r="B15" s="850">
        <v>200</v>
      </c>
      <c r="C15" s="851" t="s">
        <v>171</v>
      </c>
      <c r="D15" s="800"/>
      <c r="E15" s="852"/>
      <c r="F15" s="853"/>
      <c r="G15" s="801"/>
      <c r="H15" s="803"/>
      <c r="I15" s="804"/>
    </row>
    <row r="16" spans="1:9" s="805" customFormat="1" ht="15.95" customHeight="1">
      <c r="A16" s="798">
        <f t="shared" ref="A16:A21" si="0">E16*F16</f>
        <v>1.6279999999999999</v>
      </c>
      <c r="B16" s="799">
        <v>4</v>
      </c>
      <c r="C16" s="800" t="s">
        <v>63</v>
      </c>
      <c r="D16" s="799">
        <v>11</v>
      </c>
      <c r="E16" s="801">
        <f t="shared" ref="E16:E21" si="1">D16*B16/1000</f>
        <v>4.3999999999999997E-2</v>
      </c>
      <c r="F16" s="798">
        <v>37</v>
      </c>
      <c r="G16" s="854">
        <f>E16</f>
        <v>4.3999999999999997E-2</v>
      </c>
      <c r="H16" s="803">
        <f t="shared" ref="H16:H23" si="2">D16*B16/1000</f>
        <v>4.3999999999999997E-2</v>
      </c>
      <c r="I16" s="804">
        <f>G16*F16</f>
        <v>1.6279999999999999</v>
      </c>
    </row>
    <row r="17" spans="1:15" s="805" customFormat="1" ht="15.95" customHeight="1">
      <c r="A17" s="798">
        <f t="shared" si="0"/>
        <v>3.3264399999999998</v>
      </c>
      <c r="B17" s="799">
        <v>4</v>
      </c>
      <c r="C17" s="800" t="s">
        <v>34</v>
      </c>
      <c r="D17" s="799">
        <v>13</v>
      </c>
      <c r="E17" s="801">
        <f t="shared" si="1"/>
        <v>5.1999999999999998E-2</v>
      </c>
      <c r="F17" s="798">
        <v>63.97</v>
      </c>
      <c r="G17" s="854">
        <f>E17</f>
        <v>5.1999999999999998E-2</v>
      </c>
      <c r="H17" s="803">
        <f t="shared" si="2"/>
        <v>5.1999999999999998E-2</v>
      </c>
      <c r="I17" s="804">
        <f>G17*F17</f>
        <v>3.3264399999999998</v>
      </c>
    </row>
    <row r="18" spans="1:15" s="805" customFormat="1" ht="15.95" customHeight="1">
      <c r="A18" s="798">
        <f t="shared" si="0"/>
        <v>11.9032</v>
      </c>
      <c r="B18" s="799">
        <v>4</v>
      </c>
      <c r="C18" s="800" t="s">
        <v>13</v>
      </c>
      <c r="D18" s="799">
        <v>5</v>
      </c>
      <c r="E18" s="801">
        <f t="shared" si="1"/>
        <v>0.02</v>
      </c>
      <c r="F18" s="798">
        <v>595.16</v>
      </c>
      <c r="G18" s="802">
        <f>E18+E68</f>
        <v>0.04</v>
      </c>
      <c r="H18" s="803">
        <f t="shared" si="2"/>
        <v>0.02</v>
      </c>
      <c r="I18" s="804">
        <f t="shared" ref="I18:I23" si="3">G18*F18</f>
        <v>23.8064</v>
      </c>
    </row>
    <row r="19" spans="1:15" s="805" customFormat="1" ht="15.95" customHeight="1">
      <c r="A19" s="798">
        <f t="shared" si="0"/>
        <v>38.271999999999998</v>
      </c>
      <c r="B19" s="799">
        <v>4</v>
      </c>
      <c r="C19" s="800" t="s">
        <v>35</v>
      </c>
      <c r="D19" s="799">
        <v>23</v>
      </c>
      <c r="E19" s="801">
        <f t="shared" si="1"/>
        <v>9.1999999999999998E-2</v>
      </c>
      <c r="F19" s="798">
        <v>416</v>
      </c>
      <c r="G19" s="854">
        <f>E19</f>
        <v>9.1999999999999998E-2</v>
      </c>
      <c r="H19" s="803">
        <f t="shared" si="2"/>
        <v>9.1999999999999998E-2</v>
      </c>
      <c r="I19" s="804">
        <f t="shared" si="3"/>
        <v>38.271999999999998</v>
      </c>
    </row>
    <row r="20" spans="1:15" s="277" customFormat="1" ht="15.95" customHeight="1">
      <c r="A20" s="798">
        <f t="shared" si="0"/>
        <v>1.4652000000000001</v>
      </c>
      <c r="B20" s="799">
        <v>4</v>
      </c>
      <c r="C20" s="291" t="s">
        <v>14</v>
      </c>
      <c r="D20" s="292">
        <v>5</v>
      </c>
      <c r="E20" s="274">
        <f t="shared" si="1"/>
        <v>0.02</v>
      </c>
      <c r="F20" s="290">
        <v>73.260000000000005</v>
      </c>
      <c r="G20" s="293">
        <f>E20+E27+E75+E48</f>
        <v>0.10800000000000001</v>
      </c>
      <c r="H20" s="275">
        <f t="shared" si="2"/>
        <v>0.02</v>
      </c>
      <c r="I20" s="276">
        <f t="shared" si="3"/>
        <v>7.9120800000000013</v>
      </c>
    </row>
    <row r="21" spans="1:15" s="805" customFormat="1" ht="15.95" customHeight="1">
      <c r="A21" s="798">
        <f t="shared" si="0"/>
        <v>6.4000000000000001E-2</v>
      </c>
      <c r="B21" s="799">
        <v>4</v>
      </c>
      <c r="C21" s="800" t="s">
        <v>15</v>
      </c>
      <c r="D21" s="799">
        <v>1</v>
      </c>
      <c r="E21" s="801">
        <f t="shared" si="1"/>
        <v>4.0000000000000001E-3</v>
      </c>
      <c r="F21" s="798">
        <v>16</v>
      </c>
      <c r="G21" s="802">
        <f>E21+E52+E62+E69</f>
        <v>1.6E-2</v>
      </c>
      <c r="H21" s="803">
        <f t="shared" si="2"/>
        <v>4.0000000000000001E-3</v>
      </c>
      <c r="I21" s="804">
        <f t="shared" si="3"/>
        <v>0.25600000000000001</v>
      </c>
    </row>
    <row r="22" spans="1:15" s="805" customFormat="1" ht="15.95" customHeight="1">
      <c r="A22" s="798">
        <f>SUM(A16:A21)</f>
        <v>56.658839999999998</v>
      </c>
      <c r="B22" s="799"/>
      <c r="C22" s="800" t="s">
        <v>16</v>
      </c>
      <c r="D22" s="799"/>
      <c r="E22" s="801"/>
      <c r="F22" s="798"/>
      <c r="G22" s="802"/>
      <c r="H22" s="803">
        <f t="shared" si="2"/>
        <v>0</v>
      </c>
      <c r="I22" s="804">
        <f t="shared" si="3"/>
        <v>0</v>
      </c>
    </row>
    <row r="23" spans="1:15" s="805" customFormat="1" ht="15.95" customHeight="1">
      <c r="A23" s="855">
        <f>A22/B21</f>
        <v>14.164709999999999</v>
      </c>
      <c r="B23" s="800"/>
      <c r="C23" s="800" t="s">
        <v>17</v>
      </c>
      <c r="D23" s="799"/>
      <c r="E23" s="801"/>
      <c r="F23" s="855">
        <f>A23</f>
        <v>14.164709999999999</v>
      </c>
      <c r="G23" s="802"/>
      <c r="H23" s="803">
        <f t="shared" si="2"/>
        <v>0</v>
      </c>
      <c r="I23" s="804">
        <f t="shared" si="3"/>
        <v>0</v>
      </c>
    </row>
    <row r="24" spans="1:15" s="805" customFormat="1" ht="15.95" customHeight="1">
      <c r="A24" s="855"/>
      <c r="B24" s="800"/>
      <c r="C24" s="800"/>
      <c r="D24" s="799"/>
      <c r="E24" s="801"/>
      <c r="F24" s="855"/>
      <c r="G24" s="802"/>
      <c r="H24" s="803"/>
      <c r="I24" s="804"/>
    </row>
    <row r="25" spans="1:15" s="277" customFormat="1" ht="15.95" customHeight="1">
      <c r="A25" s="295"/>
      <c r="B25" s="296">
        <v>200</v>
      </c>
      <c r="C25" s="297" t="s">
        <v>24</v>
      </c>
      <c r="D25" s="271"/>
      <c r="E25" s="298"/>
      <c r="F25" s="299"/>
      <c r="G25" s="274"/>
      <c r="H25" s="275"/>
      <c r="I25" s="276"/>
      <c r="O25" s="277" t="s">
        <v>18</v>
      </c>
    </row>
    <row r="26" spans="1:15" s="277" customFormat="1" ht="15.95" customHeight="1">
      <c r="A26" s="290">
        <f>E26*F26</f>
        <v>1.9000000000000001</v>
      </c>
      <c r="B26" s="292">
        <v>4</v>
      </c>
      <c r="C26" s="291" t="s">
        <v>112</v>
      </c>
      <c r="D26" s="292">
        <v>1</v>
      </c>
      <c r="E26" s="274">
        <f>D26*B26/1000</f>
        <v>4.0000000000000001E-3</v>
      </c>
      <c r="F26" s="290">
        <v>475</v>
      </c>
      <c r="G26" s="293">
        <f>E26+E74</f>
        <v>8.0000000000000002E-3</v>
      </c>
      <c r="H26" s="275">
        <f>D26*B26/1000</f>
        <v>4.0000000000000001E-3</v>
      </c>
      <c r="I26" s="276">
        <f>G26*F26</f>
        <v>3.8000000000000003</v>
      </c>
    </row>
    <row r="27" spans="1:15" s="277" customFormat="1" ht="15.95" customHeight="1">
      <c r="A27" s="290">
        <f>E27*F27</f>
        <v>2.9304000000000001</v>
      </c>
      <c r="B27" s="292">
        <v>4</v>
      </c>
      <c r="C27" s="291" t="s">
        <v>14</v>
      </c>
      <c r="D27" s="292">
        <v>10</v>
      </c>
      <c r="E27" s="274">
        <f>D27*B27/1000</f>
        <v>0.04</v>
      </c>
      <c r="F27" s="290">
        <v>73.260000000000005</v>
      </c>
      <c r="G27" s="293"/>
      <c r="H27" s="275">
        <f>D27*B27/1000</f>
        <v>0.04</v>
      </c>
      <c r="I27" s="276">
        <f>G27*F27</f>
        <v>0</v>
      </c>
    </row>
    <row r="28" spans="1:15" s="277" customFormat="1" ht="15.95" customHeight="1">
      <c r="A28" s="290">
        <f>SUM(A26:A27)</f>
        <v>4.8304</v>
      </c>
      <c r="B28" s="271"/>
      <c r="C28" s="271" t="s">
        <v>16</v>
      </c>
      <c r="D28" s="292"/>
      <c r="E28" s="274"/>
      <c r="F28" s="290"/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>
        <f>A28/B26</f>
        <v>1.2076</v>
      </c>
      <c r="B29" s="300"/>
      <c r="C29" s="271" t="s">
        <v>17</v>
      </c>
      <c r="D29" s="292"/>
      <c r="E29" s="274"/>
      <c r="F29" s="270">
        <f>A29</f>
        <v>1.2076</v>
      </c>
      <c r="G29" s="298"/>
      <c r="H29" s="275">
        <f>D29*B29/1000</f>
        <v>0</v>
      </c>
      <c r="I29" s="276">
        <f>G29*F29</f>
        <v>0</v>
      </c>
    </row>
    <row r="30" spans="1:15" s="898" customFormat="1" ht="15.75" customHeight="1">
      <c r="A30" s="890"/>
      <c r="B30" s="891"/>
      <c r="C30" s="892"/>
      <c r="D30" s="893"/>
      <c r="E30" s="894"/>
      <c r="F30" s="890"/>
      <c r="G30" s="895"/>
      <c r="H30" s="896"/>
      <c r="I30" s="897"/>
    </row>
    <row r="31" spans="1:15" s="898" customFormat="1" ht="15.95" customHeight="1">
      <c r="A31" s="899"/>
      <c r="B31" s="900">
        <v>30</v>
      </c>
      <c r="C31" s="901" t="s">
        <v>56</v>
      </c>
      <c r="D31" s="892"/>
      <c r="E31" s="895"/>
      <c r="F31" s="902"/>
      <c r="G31" s="895"/>
      <c r="H31" s="896"/>
      <c r="I31" s="897"/>
    </row>
    <row r="32" spans="1:15" s="898" customFormat="1" ht="15.95" customHeight="1">
      <c r="A32" s="903">
        <f>E32*F32</f>
        <v>10.32</v>
      </c>
      <c r="B32" s="893">
        <v>4</v>
      </c>
      <c r="C32" s="904" t="s">
        <v>56</v>
      </c>
      <c r="D32" s="893">
        <v>30</v>
      </c>
      <c r="E32" s="894">
        <f>D32*B32/1000</f>
        <v>0.12</v>
      </c>
      <c r="F32" s="903">
        <v>86</v>
      </c>
      <c r="G32" s="905">
        <f>E32</f>
        <v>0.12</v>
      </c>
      <c r="H32" s="896">
        <f>D32*B32/1000</f>
        <v>0.12</v>
      </c>
      <c r="I32" s="897">
        <f>G32*F32</f>
        <v>10.32</v>
      </c>
    </row>
    <row r="33" spans="1:9" s="898" customFormat="1" ht="15.95" customHeight="1">
      <c r="A33" s="903">
        <f>SUM(A32)</f>
        <v>10.32</v>
      </c>
      <c r="B33" s="892"/>
      <c r="C33" s="892" t="s">
        <v>16</v>
      </c>
      <c r="D33" s="893"/>
      <c r="E33" s="894"/>
      <c r="F33" s="903"/>
      <c r="G33" s="895"/>
      <c r="H33" s="896">
        <f>D33*B33/1000</f>
        <v>0</v>
      </c>
      <c r="I33" s="897">
        <f>G33*F33</f>
        <v>0</v>
      </c>
    </row>
    <row r="34" spans="1:9" s="898" customFormat="1" ht="15.95" customHeight="1">
      <c r="A34" s="890">
        <f>A33/B32</f>
        <v>2.58</v>
      </c>
      <c r="B34" s="891"/>
      <c r="C34" s="892" t="s">
        <v>17</v>
      </c>
      <c r="D34" s="893"/>
      <c r="E34" s="894"/>
      <c r="F34" s="890">
        <f>A34</f>
        <v>2.58</v>
      </c>
      <c r="G34" s="895"/>
      <c r="H34" s="896">
        <f>D34*B34/1000</f>
        <v>0</v>
      </c>
      <c r="I34" s="897">
        <f>G34*F34</f>
        <v>0</v>
      </c>
    </row>
    <row r="35" spans="1:9" s="898" customFormat="1" ht="15.95" customHeight="1">
      <c r="A35" s="890"/>
      <c r="B35" s="891"/>
      <c r="C35" s="892"/>
      <c r="D35" s="893"/>
      <c r="E35" s="894"/>
      <c r="F35" s="890"/>
      <c r="G35" s="895"/>
      <c r="H35" s="896"/>
      <c r="I35" s="897"/>
    </row>
    <row r="36" spans="1:9" s="898" customFormat="1" ht="15.95" customHeight="1">
      <c r="A36" s="899"/>
      <c r="B36" s="900">
        <v>17</v>
      </c>
      <c r="C36" s="901" t="s">
        <v>19</v>
      </c>
      <c r="D36" s="892"/>
      <c r="E36" s="895"/>
      <c r="F36" s="902"/>
      <c r="G36" s="895"/>
      <c r="H36" s="896"/>
      <c r="I36" s="897"/>
    </row>
    <row r="37" spans="1:9" s="898" customFormat="1" ht="15.95" customHeight="1">
      <c r="A37" s="903">
        <f>E37*F37</f>
        <v>4.9640000000000004</v>
      </c>
      <c r="B37" s="893">
        <v>4</v>
      </c>
      <c r="C37" s="904" t="s">
        <v>20</v>
      </c>
      <c r="D37" s="893">
        <v>17</v>
      </c>
      <c r="E37" s="894">
        <f>D37*B37/1000</f>
        <v>6.8000000000000005E-2</v>
      </c>
      <c r="F37" s="903">
        <v>73</v>
      </c>
      <c r="G37" s="905">
        <f>E37+E80</f>
        <v>0.15300000000000002</v>
      </c>
      <c r="H37" s="896">
        <f>D37*B37/1000</f>
        <v>6.8000000000000005E-2</v>
      </c>
      <c r="I37" s="897">
        <f>G37*F37</f>
        <v>11.169000000000002</v>
      </c>
    </row>
    <row r="38" spans="1:9" s="898" customFormat="1" ht="15.95" customHeight="1">
      <c r="A38" s="903">
        <f>SUM(A37)</f>
        <v>4.9640000000000004</v>
      </c>
      <c r="B38" s="892"/>
      <c r="C38" s="892" t="s">
        <v>16</v>
      </c>
      <c r="D38" s="893"/>
      <c r="E38" s="894"/>
      <c r="F38" s="903"/>
      <c r="G38" s="895"/>
      <c r="H38" s="896">
        <f>D38*B38/1000</f>
        <v>0</v>
      </c>
      <c r="I38" s="897">
        <f>G38*F38</f>
        <v>0</v>
      </c>
    </row>
    <row r="39" spans="1:9" s="898" customFormat="1" ht="15.95" customHeight="1">
      <c r="A39" s="890">
        <f>A38/B37</f>
        <v>1.2410000000000001</v>
      </c>
      <c r="B39" s="891"/>
      <c r="C39" s="892" t="s">
        <v>17</v>
      </c>
      <c r="D39" s="893"/>
      <c r="E39" s="894"/>
      <c r="F39" s="890">
        <f>A39</f>
        <v>1.2410000000000001</v>
      </c>
      <c r="G39" s="895"/>
      <c r="H39" s="896">
        <f>D39*B39/1000</f>
        <v>0</v>
      </c>
      <c r="I39" s="897">
        <f>G39*F39</f>
        <v>0</v>
      </c>
    </row>
    <row r="40" spans="1:9" s="889" customFormat="1" ht="20.100000000000001" customHeight="1">
      <c r="A40" s="881"/>
      <c r="B40" s="882"/>
      <c r="C40" s="883" t="s">
        <v>116</v>
      </c>
      <c r="D40" s="884"/>
      <c r="E40" s="885"/>
      <c r="F40" s="881"/>
      <c r="G40" s="886"/>
      <c r="H40" s="887"/>
      <c r="I40" s="888"/>
    </row>
    <row r="41" spans="1:9" s="915" customFormat="1" ht="15" customHeight="1">
      <c r="A41" s="906"/>
      <c r="B41" s="907" t="s">
        <v>117</v>
      </c>
      <c r="C41" s="908" t="s">
        <v>144</v>
      </c>
      <c r="D41" s="909"/>
      <c r="E41" s="910"/>
      <c r="F41" s="911"/>
      <c r="G41" s="912"/>
      <c r="H41" s="913"/>
      <c r="I41" s="914"/>
    </row>
    <row r="42" spans="1:9" s="915" customFormat="1" ht="15.95" customHeight="1">
      <c r="A42" s="906">
        <f>E42*F42</f>
        <v>49.062000000000005</v>
      </c>
      <c r="B42" s="916">
        <v>4</v>
      </c>
      <c r="C42" s="909" t="s">
        <v>145</v>
      </c>
      <c r="D42" s="916">
        <v>34</v>
      </c>
      <c r="E42" s="912">
        <f t="shared" ref="E42:E52" si="4">D42*B42/1000</f>
        <v>0.13600000000000001</v>
      </c>
      <c r="F42" s="906">
        <v>360.75</v>
      </c>
      <c r="G42" s="917">
        <f>E42+E57</f>
        <v>0.67200000000000004</v>
      </c>
      <c r="H42" s="913">
        <f t="shared" ref="H42:H54" si="5">D42*B42/1000</f>
        <v>0.13600000000000001</v>
      </c>
      <c r="I42" s="914">
        <f t="shared" ref="I42:I54" si="6">G42*F42</f>
        <v>242.42400000000001</v>
      </c>
    </row>
    <row r="43" spans="1:9" s="925" customFormat="1">
      <c r="A43" s="918">
        <f t="shared" ref="A43:A52" si="7">E43*F43</f>
        <v>2.3199999999999998</v>
      </c>
      <c r="B43" s="916">
        <v>4</v>
      </c>
      <c r="C43" s="919" t="s">
        <v>119</v>
      </c>
      <c r="D43" s="920">
        <v>20</v>
      </c>
      <c r="E43" s="921">
        <f t="shared" si="4"/>
        <v>0.08</v>
      </c>
      <c r="F43" s="918">
        <v>29</v>
      </c>
      <c r="G43" s="922">
        <f>E43</f>
        <v>0.08</v>
      </c>
      <c r="H43" s="923">
        <f t="shared" si="5"/>
        <v>0.08</v>
      </c>
      <c r="I43" s="924">
        <f t="shared" si="6"/>
        <v>2.3199999999999998</v>
      </c>
    </row>
    <row r="44" spans="1:9" s="915" customFormat="1" ht="15" customHeight="1">
      <c r="A44" s="906">
        <f t="shared" si="7"/>
        <v>1.87584</v>
      </c>
      <c r="B44" s="916">
        <v>4</v>
      </c>
      <c r="C44" s="909" t="s">
        <v>77</v>
      </c>
      <c r="D44" s="916">
        <v>24</v>
      </c>
      <c r="E44" s="912">
        <f t="shared" si="4"/>
        <v>9.6000000000000002E-2</v>
      </c>
      <c r="F44" s="906">
        <v>19.54</v>
      </c>
      <c r="G44" s="917">
        <f>E44</f>
        <v>9.6000000000000002E-2</v>
      </c>
      <c r="H44" s="913">
        <f t="shared" si="5"/>
        <v>9.6000000000000002E-2</v>
      </c>
      <c r="I44" s="914">
        <f t="shared" si="6"/>
        <v>1.87584</v>
      </c>
    </row>
    <row r="45" spans="1:9" s="915" customFormat="1" ht="15" customHeight="1">
      <c r="A45" s="906">
        <f t="shared" si="7"/>
        <v>1.52</v>
      </c>
      <c r="B45" s="916">
        <v>4</v>
      </c>
      <c r="C45" s="909" t="s">
        <v>27</v>
      </c>
      <c r="D45" s="916">
        <v>10</v>
      </c>
      <c r="E45" s="912">
        <f t="shared" si="4"/>
        <v>0.04</v>
      </c>
      <c r="F45" s="906">
        <v>38</v>
      </c>
      <c r="G45" s="917">
        <f>E45+E58</f>
        <v>6.8000000000000005E-2</v>
      </c>
      <c r="H45" s="913">
        <f t="shared" si="5"/>
        <v>0.04</v>
      </c>
      <c r="I45" s="914">
        <f t="shared" si="6"/>
        <v>2.5840000000000001</v>
      </c>
    </row>
    <row r="46" spans="1:9" s="915" customFormat="1" ht="15" customHeight="1">
      <c r="A46" s="906">
        <f t="shared" si="7"/>
        <v>1.9496</v>
      </c>
      <c r="B46" s="916">
        <v>4</v>
      </c>
      <c r="C46" s="909" t="s">
        <v>28</v>
      </c>
      <c r="D46" s="916">
        <v>4</v>
      </c>
      <c r="E46" s="912">
        <f t="shared" si="4"/>
        <v>1.6E-2</v>
      </c>
      <c r="F46" s="906">
        <v>121.85</v>
      </c>
      <c r="G46" s="917">
        <f>E46+E59</f>
        <v>2.8000000000000001E-2</v>
      </c>
      <c r="H46" s="913">
        <f t="shared" si="5"/>
        <v>1.6E-2</v>
      </c>
      <c r="I46" s="914">
        <f t="shared" si="6"/>
        <v>3.4117999999999999</v>
      </c>
    </row>
    <row r="47" spans="1:9" s="915" customFormat="1" ht="15" customHeight="1">
      <c r="A47" s="906">
        <f t="shared" si="7"/>
        <v>1.1599999999999999</v>
      </c>
      <c r="B47" s="916">
        <v>4</v>
      </c>
      <c r="C47" s="909" t="s">
        <v>29</v>
      </c>
      <c r="D47" s="916">
        <v>10</v>
      </c>
      <c r="E47" s="912">
        <f t="shared" si="4"/>
        <v>0.04</v>
      </c>
      <c r="F47" s="906">
        <v>29</v>
      </c>
      <c r="G47" s="917">
        <f>E47</f>
        <v>0.04</v>
      </c>
      <c r="H47" s="913">
        <f t="shared" si="5"/>
        <v>0.04</v>
      </c>
      <c r="I47" s="914">
        <f t="shared" si="6"/>
        <v>1.1599999999999999</v>
      </c>
    </row>
    <row r="48" spans="1:9" s="277" customFormat="1" ht="15.95" customHeight="1">
      <c r="A48" s="906">
        <f t="shared" si="7"/>
        <v>0.58608000000000005</v>
      </c>
      <c r="B48" s="916">
        <v>4</v>
      </c>
      <c r="C48" s="291" t="s">
        <v>14</v>
      </c>
      <c r="D48" s="292">
        <v>2</v>
      </c>
      <c r="E48" s="274">
        <f>D48*B48/1000</f>
        <v>8.0000000000000002E-3</v>
      </c>
      <c r="F48" s="290">
        <v>73.260000000000005</v>
      </c>
      <c r="G48" s="293"/>
      <c r="H48" s="275">
        <f>D48*B48/1000</f>
        <v>8.0000000000000002E-3</v>
      </c>
      <c r="I48" s="276">
        <f>G48*F48</f>
        <v>0</v>
      </c>
    </row>
    <row r="49" spans="1:9" s="915" customFormat="1" ht="15.95" customHeight="1">
      <c r="A49" s="906">
        <f t="shared" si="7"/>
        <v>4.32</v>
      </c>
      <c r="B49" s="916">
        <v>4</v>
      </c>
      <c r="C49" s="909" t="s">
        <v>139</v>
      </c>
      <c r="D49" s="916">
        <v>40</v>
      </c>
      <c r="E49" s="912">
        <f t="shared" ref="E49" si="8">D49*B49/1000</f>
        <v>0.16</v>
      </c>
      <c r="F49" s="906">
        <v>27</v>
      </c>
      <c r="G49" s="917">
        <f>E49</f>
        <v>0.16</v>
      </c>
      <c r="H49" s="913">
        <f t="shared" ref="H49:H50" si="9">D49*B49/1000</f>
        <v>0.16</v>
      </c>
      <c r="I49" s="914">
        <f t="shared" ref="I49:I50" si="10">G49*F49</f>
        <v>4.32</v>
      </c>
    </row>
    <row r="50" spans="1:9" s="889" customFormat="1" ht="15.95" customHeight="1">
      <c r="A50" s="906">
        <f t="shared" si="7"/>
        <v>2.7648000000000001</v>
      </c>
      <c r="B50" s="916">
        <v>4</v>
      </c>
      <c r="C50" s="926" t="s">
        <v>30</v>
      </c>
      <c r="D50" s="884">
        <v>6</v>
      </c>
      <c r="E50" s="885">
        <f>B50*D50/1000</f>
        <v>2.4E-2</v>
      </c>
      <c r="F50" s="927">
        <v>115.2</v>
      </c>
      <c r="G50" s="917">
        <f>E50+E61</f>
        <v>4.3999999999999997E-2</v>
      </c>
      <c r="H50" s="887">
        <f t="shared" si="9"/>
        <v>2.4E-2</v>
      </c>
      <c r="I50" s="888">
        <f t="shared" si="10"/>
        <v>5.0687999999999995</v>
      </c>
    </row>
    <row r="51" spans="1:9" s="935" customFormat="1">
      <c r="A51" s="928">
        <f>E51*F51</f>
        <v>7.9</v>
      </c>
      <c r="B51" s="916">
        <v>4</v>
      </c>
      <c r="C51" s="929" t="s">
        <v>120</v>
      </c>
      <c r="D51" s="930">
        <v>12.5</v>
      </c>
      <c r="E51" s="931">
        <f>D51*B51/1000</f>
        <v>0.05</v>
      </c>
      <c r="F51" s="928">
        <v>158</v>
      </c>
      <c r="G51" s="932">
        <f>E51</f>
        <v>0.05</v>
      </c>
      <c r="H51" s="933">
        <f>D51*B51/1000</f>
        <v>0.05</v>
      </c>
      <c r="I51" s="934">
        <f>G51*F51</f>
        <v>7.9</v>
      </c>
    </row>
    <row r="52" spans="1:9" s="915" customFormat="1" ht="15" customHeight="1">
      <c r="A52" s="906">
        <f t="shared" si="7"/>
        <v>6.4000000000000001E-2</v>
      </c>
      <c r="B52" s="916">
        <v>4</v>
      </c>
      <c r="C52" s="909" t="s">
        <v>15</v>
      </c>
      <c r="D52" s="916">
        <v>1</v>
      </c>
      <c r="E52" s="912">
        <f t="shared" si="4"/>
        <v>4.0000000000000001E-3</v>
      </c>
      <c r="F52" s="906">
        <v>16</v>
      </c>
      <c r="G52" s="917"/>
      <c r="H52" s="913">
        <f t="shared" si="5"/>
        <v>4.0000000000000001E-3</v>
      </c>
      <c r="I52" s="914">
        <f t="shared" si="6"/>
        <v>0</v>
      </c>
    </row>
    <row r="53" spans="1:9" s="915" customFormat="1" ht="15" customHeight="1">
      <c r="A53" s="906">
        <f>SUM(A42:A52)</f>
        <v>73.522319999999993</v>
      </c>
      <c r="B53" s="916"/>
      <c r="C53" s="909" t="s">
        <v>16</v>
      </c>
      <c r="D53" s="916"/>
      <c r="E53" s="912"/>
      <c r="F53" s="906"/>
      <c r="G53" s="917"/>
      <c r="H53" s="913">
        <f t="shared" si="5"/>
        <v>0</v>
      </c>
      <c r="I53" s="914">
        <f t="shared" si="6"/>
        <v>0</v>
      </c>
    </row>
    <row r="54" spans="1:9" s="915" customFormat="1" ht="15" customHeight="1">
      <c r="A54" s="936">
        <f>A53/B52</f>
        <v>18.380579999999998</v>
      </c>
      <c r="B54" s="909"/>
      <c r="C54" s="909" t="s">
        <v>17</v>
      </c>
      <c r="D54" s="916"/>
      <c r="E54" s="912"/>
      <c r="F54" s="936">
        <f>A54</f>
        <v>18.380579999999998</v>
      </c>
      <c r="G54" s="917"/>
      <c r="H54" s="913">
        <f t="shared" si="5"/>
        <v>0</v>
      </c>
      <c r="I54" s="914">
        <f t="shared" si="6"/>
        <v>0</v>
      </c>
    </row>
    <row r="55" spans="1:9" s="915" customFormat="1" ht="15" customHeight="1">
      <c r="A55" s="936"/>
      <c r="B55" s="909"/>
      <c r="C55" s="937"/>
      <c r="D55" s="938"/>
      <c r="E55" s="912"/>
      <c r="F55" s="936"/>
      <c r="G55" s="917"/>
      <c r="H55" s="913"/>
      <c r="I55" s="914"/>
    </row>
    <row r="56" spans="1:9" s="748" customFormat="1" ht="15.75">
      <c r="A56" s="765"/>
      <c r="B56" s="766" t="s">
        <v>43</v>
      </c>
      <c r="C56" s="1403" t="s">
        <v>41</v>
      </c>
      <c r="D56" s="1404"/>
      <c r="E56" s="767"/>
      <c r="F56" s="737"/>
      <c r="G56" s="767"/>
      <c r="H56" s="768"/>
      <c r="I56" s="769"/>
    </row>
    <row r="57" spans="1:9" s="777" customFormat="1">
      <c r="A57" s="770">
        <f>E57*F57</f>
        <v>193.36200000000002</v>
      </c>
      <c r="B57" s="771">
        <v>4</v>
      </c>
      <c r="C57" s="772" t="s">
        <v>109</v>
      </c>
      <c r="D57" s="771">
        <v>134</v>
      </c>
      <c r="E57" s="773">
        <f>D57*B57/1000</f>
        <v>0.53600000000000003</v>
      </c>
      <c r="F57" s="770">
        <v>360.75</v>
      </c>
      <c r="G57" s="774"/>
      <c r="H57" s="775">
        <f t="shared" ref="H57:H58" si="11">D57*B57/1000</f>
        <v>0.53600000000000003</v>
      </c>
      <c r="I57" s="776">
        <f t="shared" ref="I57:I58" si="12">G57*F57</f>
        <v>0</v>
      </c>
    </row>
    <row r="58" spans="1:9" s="785" customFormat="1">
      <c r="A58" s="778">
        <f t="shared" ref="A58" si="13">E58*F58</f>
        <v>1.0640000000000001</v>
      </c>
      <c r="B58" s="771">
        <v>4</v>
      </c>
      <c r="C58" s="779" t="s">
        <v>27</v>
      </c>
      <c r="D58" s="780">
        <v>7</v>
      </c>
      <c r="E58" s="781">
        <f t="shared" ref="E58" si="14">D58*B58/1000</f>
        <v>2.8000000000000001E-2</v>
      </c>
      <c r="F58" s="778">
        <v>38</v>
      </c>
      <c r="G58" s="782"/>
      <c r="H58" s="783">
        <f t="shared" si="11"/>
        <v>2.8000000000000001E-2</v>
      </c>
      <c r="I58" s="784">
        <f t="shared" si="12"/>
        <v>0</v>
      </c>
    </row>
    <row r="59" spans="1:9" s="748" customFormat="1">
      <c r="A59" s="765">
        <f>E59*F59</f>
        <v>1.4621999999999999</v>
      </c>
      <c r="B59" s="771">
        <v>4</v>
      </c>
      <c r="C59" s="786" t="s">
        <v>168</v>
      </c>
      <c r="D59" s="737">
        <v>3</v>
      </c>
      <c r="E59" s="767">
        <f>D59*B59/1000</f>
        <v>1.2E-2</v>
      </c>
      <c r="F59" s="765">
        <v>121.85</v>
      </c>
      <c r="G59" s="787"/>
      <c r="H59" s="768">
        <f>D59*B59/1000</f>
        <v>1.2E-2</v>
      </c>
      <c r="I59" s="769">
        <f>G59*F59</f>
        <v>0</v>
      </c>
    </row>
    <row r="60" spans="1:9" s="748" customFormat="1">
      <c r="A60" s="765">
        <f>E60*F60</f>
        <v>0.23200000000000001</v>
      </c>
      <c r="B60" s="771">
        <v>4</v>
      </c>
      <c r="C60" s="786" t="s">
        <v>40</v>
      </c>
      <c r="D60" s="737">
        <v>2</v>
      </c>
      <c r="E60" s="767">
        <f>D60*B60/1000</f>
        <v>8.0000000000000002E-3</v>
      </c>
      <c r="F60" s="765">
        <v>29</v>
      </c>
      <c r="G60" s="787">
        <f>E60</f>
        <v>8.0000000000000002E-3</v>
      </c>
      <c r="H60" s="768">
        <f t="shared" ref="H60" si="15">D60*B60/1000</f>
        <v>8.0000000000000002E-3</v>
      </c>
      <c r="I60" s="769">
        <f t="shared" ref="I60" si="16">G60*F60</f>
        <v>0.23200000000000001</v>
      </c>
    </row>
    <row r="61" spans="1:9" s="795" customFormat="1">
      <c r="A61" s="788">
        <f t="shared" ref="A61" si="17">E61*F61</f>
        <v>2.3040000000000003</v>
      </c>
      <c r="B61" s="771">
        <v>4</v>
      </c>
      <c r="C61" s="789" t="s">
        <v>30</v>
      </c>
      <c r="D61" s="790">
        <v>5</v>
      </c>
      <c r="E61" s="791">
        <f t="shared" ref="E61" si="18">D61*B61/1000</f>
        <v>0.02</v>
      </c>
      <c r="F61" s="788">
        <v>115.2</v>
      </c>
      <c r="G61" s="792"/>
      <c r="H61" s="793">
        <f>D61*B61/1000</f>
        <v>0.02</v>
      </c>
      <c r="I61" s="794">
        <f>G61*F61</f>
        <v>0</v>
      </c>
    </row>
    <row r="62" spans="1:9" s="748" customFormat="1">
      <c r="A62" s="765">
        <f>E62*F62</f>
        <v>6.4000000000000001E-2</v>
      </c>
      <c r="B62" s="771">
        <v>4</v>
      </c>
      <c r="C62" s="786" t="s">
        <v>31</v>
      </c>
      <c r="D62" s="737">
        <v>1</v>
      </c>
      <c r="E62" s="767">
        <f>B62*D62/1000</f>
        <v>4.0000000000000001E-3</v>
      </c>
      <c r="F62" s="765">
        <v>16</v>
      </c>
      <c r="G62" s="787"/>
      <c r="H62" s="768">
        <f>D62*B62/1000</f>
        <v>4.0000000000000001E-3</v>
      </c>
      <c r="I62" s="769">
        <f>G62*F62</f>
        <v>0</v>
      </c>
    </row>
    <row r="63" spans="1:9" s="748" customFormat="1">
      <c r="A63" s="765">
        <f>SUM(A57:A62)</f>
        <v>198.48820000000001</v>
      </c>
      <c r="B63" s="737"/>
      <c r="C63" s="796" t="s">
        <v>16</v>
      </c>
      <c r="D63" s="737"/>
      <c r="E63" s="767"/>
      <c r="F63" s="765"/>
      <c r="G63" s="787"/>
      <c r="H63" s="768">
        <f>D63*B63/1000</f>
        <v>0</v>
      </c>
      <c r="I63" s="769">
        <f>G63*F63</f>
        <v>0</v>
      </c>
    </row>
    <row r="64" spans="1:9" s="748" customFormat="1" ht="15.75">
      <c r="A64" s="753">
        <f>A63/B62</f>
        <v>49.622050000000002</v>
      </c>
      <c r="B64" s="737"/>
      <c r="C64" s="796" t="s">
        <v>17</v>
      </c>
      <c r="D64" s="737"/>
      <c r="E64" s="767"/>
      <c r="F64" s="753">
        <f>A64</f>
        <v>49.622050000000002</v>
      </c>
      <c r="G64" s="787"/>
      <c r="H64" s="768">
        <f>D64*B64/1000</f>
        <v>0</v>
      </c>
      <c r="I64" s="769">
        <f>G64*F64</f>
        <v>0</v>
      </c>
    </row>
    <row r="65" spans="1:15" s="748" customFormat="1" ht="15.75">
      <c r="A65" s="753"/>
      <c r="B65" s="737"/>
      <c r="C65" s="797"/>
      <c r="D65" s="741"/>
      <c r="E65" s="767"/>
      <c r="F65" s="753"/>
      <c r="G65" s="787"/>
      <c r="H65" s="768"/>
      <c r="I65" s="769"/>
    </row>
    <row r="66" spans="1:15" s="748" customFormat="1" ht="15.75">
      <c r="A66" s="765"/>
      <c r="B66" s="766">
        <v>150</v>
      </c>
      <c r="C66" s="1403" t="s">
        <v>169</v>
      </c>
      <c r="D66" s="1404"/>
      <c r="E66" s="767"/>
      <c r="F66" s="737"/>
      <c r="G66" s="767"/>
      <c r="H66" s="768"/>
      <c r="I66" s="769"/>
    </row>
    <row r="67" spans="1:15" s="748" customFormat="1">
      <c r="A67" s="765">
        <f>E67*F67</f>
        <v>12.295999999999999</v>
      </c>
      <c r="B67" s="737">
        <v>4</v>
      </c>
      <c r="C67" s="738" t="s">
        <v>42</v>
      </c>
      <c r="D67" s="737">
        <v>53</v>
      </c>
      <c r="E67" s="767">
        <f>B67*D67/1000</f>
        <v>0.21199999999999999</v>
      </c>
      <c r="F67" s="765">
        <v>58</v>
      </c>
      <c r="G67" s="787">
        <f>E67</f>
        <v>0.21199999999999999</v>
      </c>
      <c r="H67" s="768">
        <f t="shared" ref="H67:H71" si="19">D67*B67/1000</f>
        <v>0.21199999999999999</v>
      </c>
      <c r="I67" s="769">
        <f t="shared" ref="I67:I71" si="20">G67*F67</f>
        <v>12.295999999999999</v>
      </c>
    </row>
    <row r="68" spans="1:15" s="805" customFormat="1" ht="15.95" customHeight="1">
      <c r="A68" s="798">
        <f t="shared" ref="A68" si="21">E68*F68</f>
        <v>11.9032</v>
      </c>
      <c r="B68" s="737">
        <v>4</v>
      </c>
      <c r="C68" s="800" t="s">
        <v>13</v>
      </c>
      <c r="D68" s="799">
        <v>5</v>
      </c>
      <c r="E68" s="801">
        <f t="shared" ref="E68" si="22">D68*B68/1000</f>
        <v>0.02</v>
      </c>
      <c r="F68" s="798">
        <v>595.16</v>
      </c>
      <c r="G68" s="802"/>
      <c r="H68" s="803">
        <f t="shared" si="19"/>
        <v>0.02</v>
      </c>
      <c r="I68" s="804">
        <f t="shared" si="20"/>
        <v>0</v>
      </c>
    </row>
    <row r="69" spans="1:15" s="748" customFormat="1">
      <c r="A69" s="765">
        <f>E69*F69</f>
        <v>6.4000000000000001E-2</v>
      </c>
      <c r="B69" s="737">
        <v>4</v>
      </c>
      <c r="C69" s="786" t="s">
        <v>31</v>
      </c>
      <c r="D69" s="737">
        <v>1</v>
      </c>
      <c r="E69" s="767">
        <f>B69*D69/1000</f>
        <v>4.0000000000000001E-3</v>
      </c>
      <c r="F69" s="765">
        <v>16</v>
      </c>
      <c r="G69" s="787"/>
      <c r="H69" s="768">
        <f t="shared" si="19"/>
        <v>4.0000000000000001E-3</v>
      </c>
      <c r="I69" s="769">
        <f t="shared" si="20"/>
        <v>0</v>
      </c>
    </row>
    <row r="70" spans="1:15" s="748" customFormat="1">
      <c r="A70" s="765">
        <f>SUM(A67:A69)</f>
        <v>24.263199999999998</v>
      </c>
      <c r="B70" s="737"/>
      <c r="C70" s="796" t="s">
        <v>16</v>
      </c>
      <c r="D70" s="737"/>
      <c r="E70" s="767"/>
      <c r="F70" s="765"/>
      <c r="G70" s="787"/>
      <c r="H70" s="768">
        <f t="shared" si="19"/>
        <v>0</v>
      </c>
      <c r="I70" s="769">
        <f t="shared" si="20"/>
        <v>0</v>
      </c>
    </row>
    <row r="71" spans="1:15" s="748" customFormat="1" ht="15.75">
      <c r="A71" s="753">
        <f>A70/B69</f>
        <v>6.0657999999999994</v>
      </c>
      <c r="B71" s="737"/>
      <c r="C71" s="796" t="s">
        <v>17</v>
      </c>
      <c r="D71" s="737"/>
      <c r="E71" s="767"/>
      <c r="F71" s="753">
        <f>A71</f>
        <v>6.0657999999999994</v>
      </c>
      <c r="G71" s="787"/>
      <c r="H71" s="768">
        <f t="shared" si="19"/>
        <v>0</v>
      </c>
      <c r="I71" s="769">
        <f t="shared" si="20"/>
        <v>0</v>
      </c>
    </row>
    <row r="72" spans="1:15" s="748" customFormat="1" ht="15.75">
      <c r="A72" s="753"/>
      <c r="B72" s="737"/>
      <c r="C72" s="797"/>
      <c r="D72" s="741"/>
      <c r="E72" s="767"/>
      <c r="F72" s="753"/>
      <c r="G72" s="787"/>
      <c r="H72" s="768"/>
      <c r="I72" s="769"/>
    </row>
    <row r="73" spans="1:15" s="748" customFormat="1" ht="15.75">
      <c r="A73" s="806"/>
      <c r="B73" s="766">
        <v>200</v>
      </c>
      <c r="C73" s="807" t="s">
        <v>99</v>
      </c>
      <c r="D73" s="738"/>
      <c r="E73" s="739"/>
      <c r="F73" s="808"/>
      <c r="G73" s="767"/>
      <c r="H73" s="768"/>
      <c r="I73" s="769"/>
      <c r="O73" s="748" t="s">
        <v>18</v>
      </c>
    </row>
    <row r="74" spans="1:15" s="748" customFormat="1">
      <c r="A74" s="765">
        <f>E74*F74</f>
        <v>1.9000000000000001</v>
      </c>
      <c r="B74" s="737">
        <v>4</v>
      </c>
      <c r="C74" s="786" t="s">
        <v>54</v>
      </c>
      <c r="D74" s="737">
        <v>1</v>
      </c>
      <c r="E74" s="767">
        <f>D74*B74/1000</f>
        <v>4.0000000000000001E-3</v>
      </c>
      <c r="F74" s="765">
        <v>475</v>
      </c>
      <c r="G74" s="787"/>
      <c r="H74" s="768">
        <f>D74*B74/1000</f>
        <v>4.0000000000000001E-3</v>
      </c>
      <c r="I74" s="769">
        <f>G74*F74</f>
        <v>0</v>
      </c>
    </row>
    <row r="75" spans="1:15" s="748" customFormat="1">
      <c r="A75" s="765">
        <f>E75*F75</f>
        <v>2.9304000000000001</v>
      </c>
      <c r="B75" s="737">
        <v>4</v>
      </c>
      <c r="C75" s="786" t="s">
        <v>170</v>
      </c>
      <c r="D75" s="737">
        <v>10</v>
      </c>
      <c r="E75" s="767">
        <f>D75*B75/1000</f>
        <v>0.04</v>
      </c>
      <c r="F75" s="765">
        <v>73.260000000000005</v>
      </c>
      <c r="G75" s="787"/>
      <c r="H75" s="768">
        <f>D75*B75/1000</f>
        <v>0.04</v>
      </c>
      <c r="I75" s="769">
        <f>G75*F75</f>
        <v>0</v>
      </c>
    </row>
    <row r="76" spans="1:15" s="748" customFormat="1">
      <c r="A76" s="765">
        <f>SUM(A74:A75)</f>
        <v>4.8304</v>
      </c>
      <c r="B76" s="738"/>
      <c r="C76" s="738" t="s">
        <v>16</v>
      </c>
      <c r="D76" s="737"/>
      <c r="E76" s="767"/>
      <c r="F76" s="765"/>
      <c r="G76" s="739"/>
      <c r="H76" s="768">
        <f>D76*B76/1000</f>
        <v>0</v>
      </c>
      <c r="I76" s="769">
        <f>G76*F76</f>
        <v>0</v>
      </c>
    </row>
    <row r="77" spans="1:15" s="748" customFormat="1" ht="15.75">
      <c r="A77" s="753">
        <f>A76/B74</f>
        <v>1.2076</v>
      </c>
      <c r="B77" s="744"/>
      <c r="C77" s="738" t="s">
        <v>17</v>
      </c>
      <c r="D77" s="737"/>
      <c r="E77" s="767"/>
      <c r="F77" s="753">
        <f>A77</f>
        <v>1.2076</v>
      </c>
      <c r="G77" s="739"/>
      <c r="H77" s="768">
        <f>D77*B77/1000</f>
        <v>0</v>
      </c>
      <c r="I77" s="769">
        <f>G77*F77</f>
        <v>0</v>
      </c>
    </row>
    <row r="78" spans="1:15" s="817" customFormat="1" ht="15.75">
      <c r="A78" s="809"/>
      <c r="B78" s="810"/>
      <c r="C78" s="811"/>
      <c r="D78" s="812"/>
      <c r="E78" s="813"/>
      <c r="F78" s="809"/>
      <c r="G78" s="814"/>
      <c r="H78" s="815"/>
      <c r="I78" s="816"/>
    </row>
    <row r="79" spans="1:15" s="748" customFormat="1" ht="15.75">
      <c r="A79" s="806"/>
      <c r="B79" s="766">
        <v>21</v>
      </c>
      <c r="C79" s="807" t="s">
        <v>19</v>
      </c>
      <c r="D79" s="738"/>
      <c r="E79" s="739"/>
      <c r="F79" s="808"/>
      <c r="G79" s="739"/>
      <c r="H79" s="768"/>
      <c r="I79" s="769"/>
    </row>
    <row r="80" spans="1:15" s="748" customFormat="1">
      <c r="A80" s="765">
        <f>E80*F80</f>
        <v>6.2050000000000001</v>
      </c>
      <c r="B80" s="737">
        <v>4</v>
      </c>
      <c r="C80" s="786" t="s">
        <v>20</v>
      </c>
      <c r="D80" s="737">
        <v>21.25</v>
      </c>
      <c r="E80" s="767">
        <f>D80*B80/1000</f>
        <v>8.5000000000000006E-2</v>
      </c>
      <c r="F80" s="765">
        <v>73</v>
      </c>
      <c r="G80" s="787"/>
      <c r="H80" s="768">
        <f>D80*B80/1000</f>
        <v>8.5000000000000006E-2</v>
      </c>
      <c r="I80" s="769">
        <f>G80*F80</f>
        <v>0</v>
      </c>
    </row>
    <row r="81" spans="1:9" s="748" customFormat="1">
      <c r="A81" s="765">
        <f>SUM(A80)</f>
        <v>6.2050000000000001</v>
      </c>
      <c r="B81" s="738"/>
      <c r="C81" s="738" t="s">
        <v>16</v>
      </c>
      <c r="D81" s="737"/>
      <c r="E81" s="767"/>
      <c r="F81" s="765"/>
      <c r="G81" s="739"/>
      <c r="H81" s="768">
        <f>D81*B81/1000</f>
        <v>0</v>
      </c>
      <c r="I81" s="769">
        <f>G81*F81</f>
        <v>0</v>
      </c>
    </row>
    <row r="82" spans="1:9" s="748" customFormat="1" ht="15.75">
      <c r="A82" s="753">
        <f>A81/B80</f>
        <v>1.55125</v>
      </c>
      <c r="B82" s="744"/>
      <c r="C82" s="738" t="s">
        <v>17</v>
      </c>
      <c r="D82" s="737"/>
      <c r="E82" s="767"/>
      <c r="F82" s="753">
        <f>A82</f>
        <v>1.55125</v>
      </c>
      <c r="G82" s="739"/>
      <c r="H82" s="768">
        <f>D82*B82/1000</f>
        <v>0</v>
      </c>
      <c r="I82" s="769">
        <f>G82*F82</f>
        <v>0</v>
      </c>
    </row>
    <row r="83" spans="1:9" s="748" customFormat="1" ht="15.75">
      <c r="A83" s="753"/>
      <c r="B83" s="744"/>
      <c r="C83" s="738"/>
      <c r="D83" s="737"/>
      <c r="E83" s="767"/>
      <c r="F83" s="753"/>
      <c r="G83" s="739"/>
      <c r="H83" s="768"/>
      <c r="I83" s="769"/>
    </row>
    <row r="84" spans="1:9" s="748" customFormat="1" ht="15.75">
      <c r="A84" s="806"/>
      <c r="B84" s="766">
        <v>22</v>
      </c>
      <c r="C84" s="807" t="s">
        <v>32</v>
      </c>
      <c r="D84" s="738"/>
      <c r="E84" s="739"/>
      <c r="F84" s="808"/>
      <c r="G84" s="739"/>
      <c r="H84" s="768"/>
      <c r="I84" s="769"/>
    </row>
    <row r="85" spans="1:9" s="748" customFormat="1">
      <c r="A85" s="765">
        <f>E85*F85</f>
        <v>6.1769999999999996</v>
      </c>
      <c r="B85" s="737">
        <v>4</v>
      </c>
      <c r="C85" s="786" t="s">
        <v>100</v>
      </c>
      <c r="D85" s="737">
        <v>21.75</v>
      </c>
      <c r="E85" s="767">
        <f>D85*B85/1000</f>
        <v>8.6999999999999994E-2</v>
      </c>
      <c r="F85" s="765">
        <v>71</v>
      </c>
      <c r="G85" s="787">
        <f>E85</f>
        <v>8.6999999999999994E-2</v>
      </c>
      <c r="H85" s="768">
        <f>D85*B85/1000</f>
        <v>8.6999999999999994E-2</v>
      </c>
      <c r="I85" s="769">
        <f>G85*F85</f>
        <v>6.1769999999999996</v>
      </c>
    </row>
    <row r="86" spans="1:9" s="748" customFormat="1">
      <c r="A86" s="765">
        <f>SUM(A85)</f>
        <v>6.1769999999999996</v>
      </c>
      <c r="B86" s="738"/>
      <c r="C86" s="738" t="s">
        <v>16</v>
      </c>
      <c r="D86" s="737"/>
      <c r="E86" s="767"/>
      <c r="F86" s="765"/>
      <c r="G86" s="739"/>
      <c r="H86" s="768">
        <f>D86*B86/1000</f>
        <v>0</v>
      </c>
      <c r="I86" s="769">
        <f>G86*F86</f>
        <v>0</v>
      </c>
    </row>
    <row r="87" spans="1:9" s="748" customFormat="1" ht="15.75">
      <c r="A87" s="753">
        <f>A86/B85</f>
        <v>1.5442499999999999</v>
      </c>
      <c r="B87" s="744"/>
      <c r="C87" s="738" t="s">
        <v>17</v>
      </c>
      <c r="D87" s="737"/>
      <c r="E87" s="767"/>
      <c r="F87" s="753">
        <f>A87</f>
        <v>1.5442499999999999</v>
      </c>
      <c r="G87" s="739"/>
      <c r="H87" s="768">
        <f>D87*B87/1000</f>
        <v>0</v>
      </c>
      <c r="I87" s="769">
        <f>G87*F87</f>
        <v>0</v>
      </c>
    </row>
    <row r="88" spans="1:9" s="748" customFormat="1" ht="15.75">
      <c r="A88" s="753"/>
      <c r="B88" s="744"/>
      <c r="C88" s="738"/>
      <c r="D88" s="737"/>
      <c r="E88" s="767"/>
      <c r="F88" s="753"/>
      <c r="G88" s="739"/>
      <c r="H88" s="768"/>
      <c r="I88" s="769"/>
    </row>
    <row r="89" spans="1:9" s="748" customFormat="1" ht="15.75">
      <c r="A89" s="753">
        <f>A86+A81+A76+A70+A63+A53+A38+A33+A28+A22</f>
        <v>390.25935999999996</v>
      </c>
      <c r="B89" s="738"/>
      <c r="C89" s="744" t="s">
        <v>21</v>
      </c>
      <c r="D89" s="738"/>
      <c r="E89" s="739"/>
      <c r="F89" s="753">
        <f>F90*B85</f>
        <v>390.25935999999996</v>
      </c>
      <c r="G89" s="739"/>
      <c r="H89" s="736"/>
      <c r="I89" s="769">
        <f>SUM(I14:I88)</f>
        <v>390.25936000000007</v>
      </c>
    </row>
    <row r="90" spans="1:9" s="748" customFormat="1" ht="15.75">
      <c r="A90" s="753">
        <f>A89/B85</f>
        <v>97.56483999999999</v>
      </c>
      <c r="B90" s="738"/>
      <c r="C90" s="744" t="s">
        <v>17</v>
      </c>
      <c r="D90" s="738"/>
      <c r="E90" s="739"/>
      <c r="F90" s="753">
        <f>A90</f>
        <v>97.56483999999999</v>
      </c>
      <c r="G90" s="739"/>
      <c r="H90" s="768"/>
      <c r="I90" s="769"/>
    </row>
    <row r="91" spans="1:9" s="748" customFormat="1" ht="15.75">
      <c r="C91" s="1387" t="s">
        <v>101</v>
      </c>
      <c r="D91" s="1387"/>
      <c r="E91" s="1387"/>
      <c r="F91" s="1387"/>
      <c r="G91" s="1387"/>
      <c r="H91" s="818"/>
      <c r="I91" s="731"/>
    </row>
    <row r="92" spans="1:9" s="748" customFormat="1" ht="15.75">
      <c r="C92" s="1387" t="s">
        <v>22</v>
      </c>
      <c r="D92" s="1387"/>
      <c r="E92" s="1387"/>
      <c r="F92" s="1387"/>
      <c r="G92" s="1387"/>
      <c r="H92" s="818"/>
      <c r="I92" s="731"/>
    </row>
    <row r="93" spans="1:9" s="748" customFormat="1" ht="15.75">
      <c r="B93" s="819"/>
      <c r="C93" s="819" t="s">
        <v>23</v>
      </c>
      <c r="D93" s="819"/>
      <c r="E93" s="819"/>
      <c r="F93" s="819"/>
      <c r="G93" s="819"/>
      <c r="H93" s="731"/>
      <c r="I93" s="731"/>
    </row>
  </sheetData>
  <mergeCells count="13">
    <mergeCell ref="C92:G9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6:D56"/>
    <mergeCell ref="C66:D66"/>
    <mergeCell ref="C91:G91"/>
  </mergeCells>
  <pageMargins left="0.7" right="0.7" top="0.75" bottom="0.75" header="0.3" footer="0.3"/>
  <pageSetup paperSize="9" scale="48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77"/>
  <sheetViews>
    <sheetView view="pageBreakPreview" topLeftCell="A43" zoomScale="60" workbookViewId="0">
      <selection activeCell="B69" sqref="B69"/>
    </sheetView>
  </sheetViews>
  <sheetFormatPr defaultRowHeight="15"/>
  <cols>
    <col min="1" max="1" width="16" style="269" customWidth="1"/>
    <col min="2" max="2" width="10.42578125" style="269" customWidth="1"/>
    <col min="3" max="3" width="64.7109375" style="269" customWidth="1"/>
    <col min="4" max="4" width="9.28515625" style="269" bestFit="1" customWidth="1"/>
    <col min="5" max="5" width="9.42578125" style="269" bestFit="1" customWidth="1"/>
    <col min="6" max="6" width="14" style="269" customWidth="1"/>
    <col min="7" max="8" width="9.42578125" style="269" bestFit="1" customWidth="1"/>
    <col min="9" max="9" width="15.5703125" style="269" customWidth="1"/>
    <col min="10" max="16384" width="9.140625" style="269"/>
  </cols>
  <sheetData>
    <row r="1" spans="1:9" s="730" customFormat="1">
      <c r="H1" s="731"/>
      <c r="I1" s="731"/>
    </row>
    <row r="2" spans="1:9" s="730" customFormat="1" ht="15.75">
      <c r="A2" s="732"/>
      <c r="B2" s="1388" t="s">
        <v>0</v>
      </c>
      <c r="C2" s="1388"/>
      <c r="D2" s="1388"/>
      <c r="E2" s="1388"/>
      <c r="F2" s="1388"/>
      <c r="G2" s="1388"/>
      <c r="H2" s="731"/>
      <c r="I2" s="731"/>
    </row>
    <row r="3" spans="1:9" s="730" customFormat="1" ht="12.75" customHeight="1">
      <c r="A3" s="732"/>
      <c r="B3" s="1388"/>
      <c r="C3" s="1388"/>
      <c r="D3" s="1388"/>
      <c r="E3" s="1388"/>
      <c r="F3" s="1388"/>
      <c r="G3" s="1388"/>
      <c r="H3" s="731"/>
      <c r="I3" s="731"/>
    </row>
    <row r="4" spans="1:9" s="730" customFormat="1" ht="30" customHeight="1">
      <c r="A4" s="732"/>
      <c r="B4" s="1389"/>
      <c r="C4" s="1391" t="s">
        <v>1</v>
      </c>
      <c r="D4" s="1393" t="s">
        <v>2</v>
      </c>
      <c r="E4" s="1395" t="s">
        <v>3</v>
      </c>
      <c r="F4" s="733"/>
      <c r="G4" s="734"/>
      <c r="H4" s="731"/>
      <c r="I4" s="731"/>
    </row>
    <row r="5" spans="1:9" s="730" customFormat="1" ht="40.5" customHeight="1">
      <c r="A5" s="735"/>
      <c r="B5" s="1390"/>
      <c r="C5" s="1392"/>
      <c r="D5" s="1394"/>
      <c r="E5" s="1396"/>
      <c r="F5" s="1397" t="s">
        <v>4</v>
      </c>
      <c r="G5" s="1398"/>
      <c r="H5" s="731"/>
      <c r="I5" s="731"/>
    </row>
    <row r="6" spans="1:9" s="730" customFormat="1">
      <c r="A6" s="736"/>
      <c r="B6" s="737"/>
      <c r="C6" s="738"/>
      <c r="D6" s="739"/>
      <c r="E6" s="740"/>
      <c r="F6" s="1399" t="s">
        <v>5</v>
      </c>
      <c r="G6" s="1400"/>
      <c r="H6" s="731"/>
      <c r="I6" s="731"/>
    </row>
    <row r="7" spans="1:9" s="730" customFormat="1">
      <c r="A7" s="736"/>
      <c r="B7" s="741"/>
      <c r="C7" s="738"/>
      <c r="D7" s="739"/>
      <c r="E7" s="740"/>
      <c r="F7" s="742"/>
      <c r="G7" s="743"/>
      <c r="H7" s="731"/>
      <c r="I7" s="731"/>
    </row>
    <row r="8" spans="1:9" s="730" customFormat="1">
      <c r="A8" s="736"/>
      <c r="B8" s="741"/>
      <c r="C8" s="738"/>
      <c r="D8" s="739"/>
      <c r="E8" s="740"/>
      <c r="F8" s="1401"/>
      <c r="G8" s="1402"/>
      <c r="H8" s="731"/>
      <c r="I8" s="731"/>
    </row>
    <row r="9" spans="1:9" s="730" customFormat="1" ht="14.25" customHeight="1">
      <c r="A9" s="736"/>
      <c r="B9" s="741"/>
      <c r="C9" s="744"/>
      <c r="D9" s="739"/>
      <c r="E9" s="740"/>
      <c r="F9" s="733"/>
      <c r="G9" s="745"/>
      <c r="H9" s="731"/>
      <c r="I9" s="731"/>
    </row>
    <row r="10" spans="1:9" s="730" customFormat="1" ht="13.5" customHeight="1">
      <c r="A10" s="746"/>
      <c r="B10" s="747"/>
      <c r="C10" s="738"/>
      <c r="D10" s="739"/>
      <c r="E10" s="740"/>
      <c r="F10" s="733"/>
      <c r="G10" s="745"/>
      <c r="H10" s="731"/>
      <c r="I10" s="731"/>
    </row>
    <row r="11" spans="1:9" s="730" customFormat="1" ht="18" customHeight="1">
      <c r="A11" s="732"/>
      <c r="B11" s="748"/>
      <c r="C11" s="749" t="s">
        <v>126</v>
      </c>
      <c r="D11" s="734"/>
      <c r="E11" s="733"/>
      <c r="F11" s="733"/>
      <c r="G11" s="734"/>
      <c r="H11" s="731"/>
      <c r="I11" s="731"/>
    </row>
    <row r="12" spans="1:9" s="730" customFormat="1" ht="75">
      <c r="A12" s="750" t="s">
        <v>6</v>
      </c>
      <c r="B12" s="751" t="s">
        <v>7</v>
      </c>
      <c r="C12" s="751" t="s">
        <v>8</v>
      </c>
      <c r="D12" s="751" t="s">
        <v>9</v>
      </c>
      <c r="E12" s="752" t="s">
        <v>10</v>
      </c>
      <c r="F12" s="751" t="s">
        <v>11</v>
      </c>
      <c r="G12" s="752" t="s">
        <v>12</v>
      </c>
      <c r="H12" s="731"/>
      <c r="I12" s="731"/>
    </row>
    <row r="13" spans="1:9" s="730" customFormat="1" ht="20.25">
      <c r="A13" s="753"/>
      <c r="B13" s="754"/>
      <c r="C13" s="755">
        <v>45244</v>
      </c>
      <c r="D13" s="751"/>
      <c r="E13" s="752"/>
      <c r="F13" s="754"/>
      <c r="G13" s="752"/>
      <c r="H13" s="731"/>
      <c r="I13" s="731"/>
    </row>
    <row r="14" spans="1:9" s="889" customFormat="1" ht="20.100000000000001" customHeight="1">
      <c r="A14" s="881"/>
      <c r="B14" s="882"/>
      <c r="C14" s="883" t="s">
        <v>116</v>
      </c>
      <c r="D14" s="884"/>
      <c r="E14" s="885"/>
      <c r="F14" s="881"/>
      <c r="G14" s="886"/>
      <c r="H14" s="887"/>
      <c r="I14" s="888"/>
    </row>
    <row r="15" spans="1:9" s="915" customFormat="1" ht="15" customHeight="1">
      <c r="A15" s="906"/>
      <c r="B15" s="907" t="s">
        <v>147</v>
      </c>
      <c r="C15" s="908" t="s">
        <v>144</v>
      </c>
      <c r="D15" s="909"/>
      <c r="E15" s="910"/>
      <c r="F15" s="911"/>
      <c r="G15" s="912"/>
      <c r="H15" s="913"/>
      <c r="I15" s="914"/>
    </row>
    <row r="16" spans="1:9" s="915" customFormat="1" ht="15.95" customHeight="1">
      <c r="A16" s="906">
        <f>E16*F16</f>
        <v>2935.7835</v>
      </c>
      <c r="B16" s="916">
        <v>313</v>
      </c>
      <c r="C16" s="909" t="s">
        <v>145</v>
      </c>
      <c r="D16" s="916">
        <v>26</v>
      </c>
      <c r="E16" s="912">
        <f t="shared" ref="E16:E26" si="0">D16*B16/1000</f>
        <v>8.1379999999999999</v>
      </c>
      <c r="F16" s="906">
        <v>360.75</v>
      </c>
      <c r="G16" s="917">
        <f>E16+E31</f>
        <v>34.43</v>
      </c>
      <c r="H16" s="913">
        <f t="shared" ref="H16:H28" si="1">D16*B16/1000</f>
        <v>8.1379999999999999</v>
      </c>
      <c r="I16" s="914">
        <f t="shared" ref="I16:I28" si="2">G16*F16</f>
        <v>12420.622499999999</v>
      </c>
    </row>
    <row r="17" spans="1:9" s="925" customFormat="1">
      <c r="A17" s="918">
        <f t="shared" ref="A17:A26" si="3">E17*F17</f>
        <v>181.54</v>
      </c>
      <c r="B17" s="916">
        <v>313</v>
      </c>
      <c r="C17" s="919" t="s">
        <v>119</v>
      </c>
      <c r="D17" s="920">
        <v>20</v>
      </c>
      <c r="E17" s="921">
        <f t="shared" si="0"/>
        <v>6.26</v>
      </c>
      <c r="F17" s="918">
        <v>29</v>
      </c>
      <c r="G17" s="922">
        <f>E17</f>
        <v>6.26</v>
      </c>
      <c r="H17" s="923">
        <f t="shared" si="1"/>
        <v>6.26</v>
      </c>
      <c r="I17" s="924">
        <f t="shared" si="2"/>
        <v>181.54</v>
      </c>
    </row>
    <row r="18" spans="1:9" s="915" customFormat="1" ht="15" customHeight="1">
      <c r="A18" s="906">
        <f t="shared" si="3"/>
        <v>240.38399999999999</v>
      </c>
      <c r="B18" s="916">
        <v>313</v>
      </c>
      <c r="C18" s="909" t="s">
        <v>77</v>
      </c>
      <c r="D18" s="916">
        <v>24</v>
      </c>
      <c r="E18" s="912">
        <f t="shared" si="0"/>
        <v>7.5119999999999996</v>
      </c>
      <c r="F18" s="906">
        <v>32</v>
      </c>
      <c r="G18" s="917">
        <f>E18</f>
        <v>7.5119999999999996</v>
      </c>
      <c r="H18" s="913">
        <f t="shared" si="1"/>
        <v>7.5119999999999996</v>
      </c>
      <c r="I18" s="914">
        <f t="shared" si="2"/>
        <v>240.38399999999999</v>
      </c>
    </row>
    <row r="19" spans="1:9" s="915" customFormat="1" ht="15" customHeight="1">
      <c r="A19" s="906">
        <f t="shared" si="3"/>
        <v>118.94</v>
      </c>
      <c r="B19" s="916">
        <v>313</v>
      </c>
      <c r="C19" s="909" t="s">
        <v>27</v>
      </c>
      <c r="D19" s="916">
        <v>10</v>
      </c>
      <c r="E19" s="912">
        <f t="shared" si="0"/>
        <v>3.13</v>
      </c>
      <c r="F19" s="906">
        <v>38</v>
      </c>
      <c r="G19" s="917">
        <f>E19+E32</f>
        <v>6.8859999999999992</v>
      </c>
      <c r="H19" s="913">
        <f t="shared" si="1"/>
        <v>3.13</v>
      </c>
      <c r="I19" s="914">
        <f t="shared" si="2"/>
        <v>261.66799999999995</v>
      </c>
    </row>
    <row r="20" spans="1:9" s="915" customFormat="1" ht="15" customHeight="1">
      <c r="A20" s="906">
        <f t="shared" si="3"/>
        <v>114.30759999999999</v>
      </c>
      <c r="B20" s="916">
        <v>313</v>
      </c>
      <c r="C20" s="909" t="s">
        <v>28</v>
      </c>
      <c r="D20" s="916">
        <v>4</v>
      </c>
      <c r="E20" s="912">
        <f t="shared" si="0"/>
        <v>1.252</v>
      </c>
      <c r="F20" s="906">
        <v>91.3</v>
      </c>
      <c r="G20" s="917">
        <f>E20+E33</f>
        <v>2.8170000000000002</v>
      </c>
      <c r="H20" s="913">
        <f t="shared" si="1"/>
        <v>1.252</v>
      </c>
      <c r="I20" s="914">
        <f t="shared" si="2"/>
        <v>257.19209999999998</v>
      </c>
    </row>
    <row r="21" spans="1:9" s="915" customFormat="1" ht="15" customHeight="1">
      <c r="A21" s="906">
        <f t="shared" si="3"/>
        <v>90.77</v>
      </c>
      <c r="B21" s="916">
        <v>313</v>
      </c>
      <c r="C21" s="909" t="s">
        <v>29</v>
      </c>
      <c r="D21" s="916">
        <v>10</v>
      </c>
      <c r="E21" s="912">
        <f t="shared" si="0"/>
        <v>3.13</v>
      </c>
      <c r="F21" s="906">
        <v>29</v>
      </c>
      <c r="G21" s="917">
        <f>E21</f>
        <v>3.13</v>
      </c>
      <c r="H21" s="913">
        <f t="shared" si="1"/>
        <v>3.13</v>
      </c>
      <c r="I21" s="914">
        <f t="shared" si="2"/>
        <v>90.77</v>
      </c>
    </row>
    <row r="22" spans="1:9" s="277" customFormat="1" ht="15.95" customHeight="1">
      <c r="A22" s="906">
        <f t="shared" si="3"/>
        <v>45.860760000000006</v>
      </c>
      <c r="B22" s="916">
        <v>313</v>
      </c>
      <c r="C22" s="291" t="s">
        <v>14</v>
      </c>
      <c r="D22" s="292">
        <v>2</v>
      </c>
      <c r="E22" s="274">
        <f>D22*B22/1000</f>
        <v>0.626</v>
      </c>
      <c r="F22" s="290">
        <v>73.260000000000005</v>
      </c>
      <c r="G22" s="293">
        <f>E22+E49</f>
        <v>6.8860000000000001</v>
      </c>
      <c r="H22" s="275">
        <f>D22*B22/1000</f>
        <v>0.626</v>
      </c>
      <c r="I22" s="276">
        <f>G22*F22</f>
        <v>504.46836000000002</v>
      </c>
    </row>
    <row r="23" spans="1:9" s="915" customFormat="1" ht="15.95" customHeight="1">
      <c r="A23" s="906">
        <f t="shared" si="3"/>
        <v>338.03999999999996</v>
      </c>
      <c r="B23" s="916">
        <v>313</v>
      </c>
      <c r="C23" s="909" t="s">
        <v>139</v>
      </c>
      <c r="D23" s="916">
        <v>40</v>
      </c>
      <c r="E23" s="912">
        <f t="shared" ref="E23" si="4">D23*B23/1000</f>
        <v>12.52</v>
      </c>
      <c r="F23" s="906">
        <v>27</v>
      </c>
      <c r="G23" s="917">
        <f>E23</f>
        <v>12.52</v>
      </c>
      <c r="H23" s="913">
        <f t="shared" ref="H23:H24" si="5">D23*B23/1000</f>
        <v>12.52</v>
      </c>
      <c r="I23" s="914">
        <f t="shared" ref="I23:I24" si="6">G23*F23</f>
        <v>338.03999999999996</v>
      </c>
    </row>
    <row r="24" spans="1:9" s="889" customFormat="1" ht="15.95" customHeight="1">
      <c r="A24" s="906">
        <f t="shared" si="3"/>
        <v>187.79999999999998</v>
      </c>
      <c r="B24" s="916">
        <v>313</v>
      </c>
      <c r="C24" s="926" t="s">
        <v>30</v>
      </c>
      <c r="D24" s="884">
        <v>6</v>
      </c>
      <c r="E24" s="885">
        <f>B24*D24/1000</f>
        <v>1.8779999999999999</v>
      </c>
      <c r="F24" s="927">
        <v>100</v>
      </c>
      <c r="G24" s="917">
        <f>E24+E35</f>
        <v>4.3819999999999997</v>
      </c>
      <c r="H24" s="887">
        <f t="shared" si="5"/>
        <v>1.8779999999999999</v>
      </c>
      <c r="I24" s="888">
        <f t="shared" si="6"/>
        <v>438.2</v>
      </c>
    </row>
    <row r="25" spans="1:9" s="935" customFormat="1">
      <c r="A25" s="928">
        <f>E25*F25</f>
        <v>568.81990800000005</v>
      </c>
      <c r="B25" s="916">
        <v>313</v>
      </c>
      <c r="C25" s="929" t="s">
        <v>120</v>
      </c>
      <c r="D25" s="930">
        <v>11.502000000000001</v>
      </c>
      <c r="E25" s="931">
        <f>D25*B25/1000</f>
        <v>3.6001260000000004</v>
      </c>
      <c r="F25" s="928">
        <v>158</v>
      </c>
      <c r="G25" s="932">
        <f>E25</f>
        <v>3.6001260000000004</v>
      </c>
      <c r="H25" s="933">
        <f>D25*B25/1000</f>
        <v>3.6001260000000004</v>
      </c>
      <c r="I25" s="934">
        <f>G25*F25</f>
        <v>568.81990800000005</v>
      </c>
    </row>
    <row r="26" spans="1:9" s="915" customFormat="1" ht="15" customHeight="1">
      <c r="A26" s="906">
        <f t="shared" si="3"/>
        <v>6.5730000000000004</v>
      </c>
      <c r="B26" s="916">
        <v>313</v>
      </c>
      <c r="C26" s="909" t="s">
        <v>15</v>
      </c>
      <c r="D26" s="916">
        <v>1</v>
      </c>
      <c r="E26" s="912">
        <f t="shared" si="0"/>
        <v>0.313</v>
      </c>
      <c r="F26" s="906">
        <v>21</v>
      </c>
      <c r="G26" s="917">
        <f>E26+E36+E43</f>
        <v>0.93900000000000006</v>
      </c>
      <c r="H26" s="913">
        <f t="shared" si="1"/>
        <v>0.313</v>
      </c>
      <c r="I26" s="914">
        <f t="shared" si="2"/>
        <v>19.719000000000001</v>
      </c>
    </row>
    <row r="27" spans="1:9" s="915" customFormat="1" ht="15" customHeight="1">
      <c r="A27" s="906">
        <f>SUM(A16:A26)</f>
        <v>4828.818768000001</v>
      </c>
      <c r="B27" s="916"/>
      <c r="C27" s="909" t="s">
        <v>16</v>
      </c>
      <c r="D27" s="916"/>
      <c r="E27" s="912"/>
      <c r="F27" s="906"/>
      <c r="G27" s="917"/>
      <c r="H27" s="913">
        <f t="shared" si="1"/>
        <v>0</v>
      </c>
      <c r="I27" s="914">
        <f t="shared" si="2"/>
        <v>0</v>
      </c>
    </row>
    <row r="28" spans="1:9" s="915" customFormat="1" ht="15" customHeight="1">
      <c r="A28" s="936">
        <f>A27/B26</f>
        <v>15.427536000000003</v>
      </c>
      <c r="B28" s="909"/>
      <c r="C28" s="909" t="s">
        <v>17</v>
      </c>
      <c r="D28" s="916"/>
      <c r="E28" s="912"/>
      <c r="F28" s="936">
        <f>A28</f>
        <v>15.427536000000003</v>
      </c>
      <c r="G28" s="917"/>
      <c r="H28" s="913">
        <f t="shared" si="1"/>
        <v>0</v>
      </c>
      <c r="I28" s="914">
        <f t="shared" si="2"/>
        <v>0</v>
      </c>
    </row>
    <row r="29" spans="1:9" s="915" customFormat="1" ht="15" customHeight="1">
      <c r="A29" s="936"/>
      <c r="B29" s="909"/>
      <c r="C29" s="937"/>
      <c r="D29" s="938"/>
      <c r="E29" s="912"/>
      <c r="F29" s="936"/>
      <c r="G29" s="917"/>
      <c r="H29" s="913"/>
      <c r="I29" s="914"/>
    </row>
    <row r="30" spans="1:9" s="748" customFormat="1" ht="15.75">
      <c r="A30" s="765"/>
      <c r="B30" s="766" t="s">
        <v>52</v>
      </c>
      <c r="C30" s="1403" t="s">
        <v>41</v>
      </c>
      <c r="D30" s="1404"/>
      <c r="E30" s="767"/>
      <c r="F30" s="737"/>
      <c r="G30" s="767"/>
      <c r="H30" s="768"/>
      <c r="I30" s="769"/>
    </row>
    <row r="31" spans="1:9" s="777" customFormat="1">
      <c r="A31" s="770">
        <f>E31*F31</f>
        <v>9484.8389999999999</v>
      </c>
      <c r="B31" s="771">
        <v>313</v>
      </c>
      <c r="C31" s="772" t="s">
        <v>109</v>
      </c>
      <c r="D31" s="771">
        <v>84</v>
      </c>
      <c r="E31" s="773">
        <f>D31*B31/1000</f>
        <v>26.292000000000002</v>
      </c>
      <c r="F31" s="770">
        <v>360.75</v>
      </c>
      <c r="G31" s="774"/>
      <c r="H31" s="775">
        <f t="shared" ref="H31:H32" si="7">D31*B31/1000</f>
        <v>26.292000000000002</v>
      </c>
      <c r="I31" s="776">
        <f t="shared" ref="I31:I32" si="8">G31*F31</f>
        <v>0</v>
      </c>
    </row>
    <row r="32" spans="1:9" s="785" customFormat="1">
      <c r="A32" s="778">
        <f t="shared" ref="A32" si="9">E32*F32</f>
        <v>142.72799999999998</v>
      </c>
      <c r="B32" s="771">
        <v>313</v>
      </c>
      <c r="C32" s="779" t="s">
        <v>27</v>
      </c>
      <c r="D32" s="780">
        <v>12</v>
      </c>
      <c r="E32" s="781">
        <f t="shared" ref="E32" si="10">D32*B32/1000</f>
        <v>3.7559999999999998</v>
      </c>
      <c r="F32" s="778">
        <v>38</v>
      </c>
      <c r="G32" s="782"/>
      <c r="H32" s="783">
        <f t="shared" si="7"/>
        <v>3.7559999999999998</v>
      </c>
      <c r="I32" s="784">
        <f t="shared" si="8"/>
        <v>0</v>
      </c>
    </row>
    <row r="33" spans="1:15" s="748" customFormat="1">
      <c r="A33" s="765">
        <f>E33*F33</f>
        <v>142.8845</v>
      </c>
      <c r="B33" s="771">
        <v>313</v>
      </c>
      <c r="C33" s="786" t="s">
        <v>168</v>
      </c>
      <c r="D33" s="737">
        <v>5</v>
      </c>
      <c r="E33" s="767">
        <f>D33*B33/1000</f>
        <v>1.5649999999999999</v>
      </c>
      <c r="F33" s="765">
        <v>91.3</v>
      </c>
      <c r="G33" s="787"/>
      <c r="H33" s="768">
        <f>D33*B33/1000</f>
        <v>1.5649999999999999</v>
      </c>
      <c r="I33" s="769">
        <f>G33*F33</f>
        <v>0</v>
      </c>
    </row>
    <row r="34" spans="1:15" s="748" customFormat="1">
      <c r="A34" s="765">
        <f>E34*F34</f>
        <v>24.476600000000001</v>
      </c>
      <c r="B34" s="771">
        <v>313</v>
      </c>
      <c r="C34" s="786" t="s">
        <v>40</v>
      </c>
      <c r="D34" s="737">
        <v>2</v>
      </c>
      <c r="E34" s="767">
        <f>D34*B34/1000</f>
        <v>0.626</v>
      </c>
      <c r="F34" s="765">
        <v>39.1</v>
      </c>
      <c r="G34" s="787">
        <f>E34</f>
        <v>0.626</v>
      </c>
      <c r="H34" s="768">
        <f t="shared" ref="H34" si="11">D34*B34/1000</f>
        <v>0.626</v>
      </c>
      <c r="I34" s="769">
        <f t="shared" ref="I34" si="12">G34*F34</f>
        <v>24.476600000000001</v>
      </c>
    </row>
    <row r="35" spans="1:15" s="795" customFormat="1">
      <c r="A35" s="788">
        <f t="shared" ref="A35" si="13">E35*F35</f>
        <v>250.4</v>
      </c>
      <c r="B35" s="771">
        <v>313</v>
      </c>
      <c r="C35" s="789" t="s">
        <v>30</v>
      </c>
      <c r="D35" s="790">
        <v>8</v>
      </c>
      <c r="E35" s="791">
        <f t="shared" ref="E35" si="14">D35*B35/1000</f>
        <v>2.504</v>
      </c>
      <c r="F35" s="788">
        <v>100</v>
      </c>
      <c r="G35" s="792"/>
      <c r="H35" s="793">
        <f>D35*B35/1000</f>
        <v>2.504</v>
      </c>
      <c r="I35" s="794">
        <f>G35*F35</f>
        <v>0</v>
      </c>
    </row>
    <row r="36" spans="1:15" s="748" customFormat="1">
      <c r="A36" s="765">
        <f>E36*F36</f>
        <v>6.5730000000000004</v>
      </c>
      <c r="B36" s="771">
        <v>313</v>
      </c>
      <c r="C36" s="786" t="s">
        <v>31</v>
      </c>
      <c r="D36" s="737">
        <v>1</v>
      </c>
      <c r="E36" s="767">
        <f>B36*D36/1000</f>
        <v>0.313</v>
      </c>
      <c r="F36" s="765">
        <v>21</v>
      </c>
      <c r="G36" s="787"/>
      <c r="H36" s="768">
        <f>D36*B36/1000</f>
        <v>0.313</v>
      </c>
      <c r="I36" s="769">
        <f>G36*F36</f>
        <v>0</v>
      </c>
    </row>
    <row r="37" spans="1:15" s="748" customFormat="1">
      <c r="A37" s="765">
        <f>SUM(A31:A36)</f>
        <v>10051.901099999999</v>
      </c>
      <c r="B37" s="737"/>
      <c r="C37" s="796" t="s">
        <v>16</v>
      </c>
      <c r="D37" s="737"/>
      <c r="E37" s="767"/>
      <c r="F37" s="765"/>
      <c r="G37" s="787"/>
      <c r="H37" s="768">
        <f>D37*B37/1000</f>
        <v>0</v>
      </c>
      <c r="I37" s="769">
        <f>G37*F37</f>
        <v>0</v>
      </c>
    </row>
    <row r="38" spans="1:15" s="748" customFormat="1" ht="15.75">
      <c r="A38" s="753">
        <f>A37/B36</f>
        <v>32.114699999999999</v>
      </c>
      <c r="B38" s="737"/>
      <c r="C38" s="796" t="s">
        <v>17</v>
      </c>
      <c r="D38" s="737"/>
      <c r="E38" s="767"/>
      <c r="F38" s="753">
        <f>A38</f>
        <v>32.114699999999999</v>
      </c>
      <c r="G38" s="787"/>
      <c r="H38" s="768">
        <f>D38*B38/1000</f>
        <v>0</v>
      </c>
      <c r="I38" s="769">
        <f>G38*F38</f>
        <v>0</v>
      </c>
    </row>
    <row r="39" spans="1:15" s="748" customFormat="1" ht="15.75">
      <c r="A39" s="753"/>
      <c r="B39" s="737"/>
      <c r="C39" s="797"/>
      <c r="D39" s="741"/>
      <c r="E39" s="767"/>
      <c r="F39" s="753"/>
      <c r="G39" s="787"/>
      <c r="H39" s="768"/>
      <c r="I39" s="769"/>
    </row>
    <row r="40" spans="1:15" s="748" customFormat="1" ht="15.75">
      <c r="A40" s="765"/>
      <c r="B40" s="766">
        <v>150</v>
      </c>
      <c r="C40" s="1403" t="s">
        <v>169</v>
      </c>
      <c r="D40" s="1404"/>
      <c r="E40" s="767"/>
      <c r="F40" s="737"/>
      <c r="G40" s="767"/>
      <c r="H40" s="768"/>
      <c r="I40" s="769"/>
    </row>
    <row r="41" spans="1:15" s="748" customFormat="1">
      <c r="A41" s="765">
        <f>E41*F41</f>
        <v>962.16199999999992</v>
      </c>
      <c r="B41" s="737">
        <v>313</v>
      </c>
      <c r="C41" s="738" t="s">
        <v>42</v>
      </c>
      <c r="D41" s="737">
        <v>53</v>
      </c>
      <c r="E41" s="767">
        <f>B41*D41/1000</f>
        <v>16.588999999999999</v>
      </c>
      <c r="F41" s="765">
        <v>58</v>
      </c>
      <c r="G41" s="787">
        <f>E41</f>
        <v>16.588999999999999</v>
      </c>
      <c r="H41" s="768">
        <f t="shared" ref="H41:H45" si="15">D41*B41/1000</f>
        <v>16.588999999999999</v>
      </c>
      <c r="I41" s="769">
        <f t="shared" ref="I41:I45" si="16">G41*F41</f>
        <v>962.16199999999992</v>
      </c>
    </row>
    <row r="42" spans="1:15" s="805" customFormat="1" ht="15.95" customHeight="1">
      <c r="A42" s="798">
        <f t="shared" ref="A42" si="17">E42*F42</f>
        <v>939</v>
      </c>
      <c r="B42" s="737">
        <v>313</v>
      </c>
      <c r="C42" s="800" t="s">
        <v>13</v>
      </c>
      <c r="D42" s="799">
        <v>5</v>
      </c>
      <c r="E42" s="801">
        <f t="shared" ref="E42" si="18">D42*B42/1000</f>
        <v>1.5649999999999999</v>
      </c>
      <c r="F42" s="798">
        <v>600</v>
      </c>
      <c r="G42" s="802">
        <f>E42+E102</f>
        <v>1.5649999999999999</v>
      </c>
      <c r="H42" s="803">
        <f t="shared" si="15"/>
        <v>1.5649999999999999</v>
      </c>
      <c r="I42" s="804">
        <f t="shared" si="16"/>
        <v>939</v>
      </c>
    </row>
    <row r="43" spans="1:15" s="748" customFormat="1">
      <c r="A43" s="765">
        <f>E43*F43</f>
        <v>6.5730000000000004</v>
      </c>
      <c r="B43" s="737">
        <v>313</v>
      </c>
      <c r="C43" s="786" t="s">
        <v>31</v>
      </c>
      <c r="D43" s="737">
        <v>1</v>
      </c>
      <c r="E43" s="767">
        <f>B43*D43/1000</f>
        <v>0.313</v>
      </c>
      <c r="F43" s="765">
        <v>21</v>
      </c>
      <c r="G43" s="787"/>
      <c r="H43" s="768">
        <f t="shared" si="15"/>
        <v>0.313</v>
      </c>
      <c r="I43" s="769">
        <f t="shared" si="16"/>
        <v>0</v>
      </c>
    </row>
    <row r="44" spans="1:15" s="748" customFormat="1">
      <c r="A44" s="765">
        <f>SUM(A41:A43)</f>
        <v>1907.7349999999999</v>
      </c>
      <c r="B44" s="737"/>
      <c r="C44" s="796" t="s">
        <v>16</v>
      </c>
      <c r="D44" s="737"/>
      <c r="E44" s="767"/>
      <c r="F44" s="765"/>
      <c r="G44" s="787"/>
      <c r="H44" s="768">
        <f t="shared" si="15"/>
        <v>0</v>
      </c>
      <c r="I44" s="769">
        <f t="shared" si="16"/>
        <v>0</v>
      </c>
    </row>
    <row r="45" spans="1:15" s="748" customFormat="1" ht="15.75">
      <c r="A45" s="753">
        <f>A44/B43</f>
        <v>6.0949999999999998</v>
      </c>
      <c r="B45" s="737"/>
      <c r="C45" s="796" t="s">
        <v>17</v>
      </c>
      <c r="D45" s="737"/>
      <c r="E45" s="767"/>
      <c r="F45" s="753">
        <f>A45</f>
        <v>6.0949999999999998</v>
      </c>
      <c r="G45" s="787"/>
      <c r="H45" s="768">
        <f t="shared" si="15"/>
        <v>0</v>
      </c>
      <c r="I45" s="769">
        <f t="shared" si="16"/>
        <v>0</v>
      </c>
    </row>
    <row r="46" spans="1:15" s="748" customFormat="1" ht="15.75">
      <c r="A46" s="753"/>
      <c r="B46" s="737"/>
      <c r="C46" s="797"/>
      <c r="D46" s="741"/>
      <c r="E46" s="767"/>
      <c r="F46" s="753"/>
      <c r="G46" s="787"/>
      <c r="H46" s="768"/>
      <c r="I46" s="769"/>
    </row>
    <row r="47" spans="1:15" s="748" customFormat="1" ht="15.75">
      <c r="A47" s="806"/>
      <c r="B47" s="766">
        <v>200</v>
      </c>
      <c r="C47" s="807" t="s">
        <v>174</v>
      </c>
      <c r="D47" s="738"/>
      <c r="E47" s="739"/>
      <c r="F47" s="808"/>
      <c r="G47" s="767"/>
      <c r="H47" s="768"/>
      <c r="I47" s="769"/>
      <c r="O47" s="748" t="s">
        <v>18</v>
      </c>
    </row>
    <row r="48" spans="1:15" s="748" customFormat="1">
      <c r="A48" s="765">
        <f>E48*F48</f>
        <v>454.10665999999992</v>
      </c>
      <c r="B48" s="737">
        <v>313</v>
      </c>
      <c r="C48" s="786" t="s">
        <v>124</v>
      </c>
      <c r="D48" s="737">
        <v>14</v>
      </c>
      <c r="E48" s="767">
        <f>D48*B48/1000</f>
        <v>4.3819999999999997</v>
      </c>
      <c r="F48" s="765">
        <v>103.63</v>
      </c>
      <c r="G48" s="787">
        <f>E48</f>
        <v>4.3819999999999997</v>
      </c>
      <c r="H48" s="768">
        <f>D48*B48/1000</f>
        <v>4.3819999999999997</v>
      </c>
      <c r="I48" s="769">
        <f>G48*F48</f>
        <v>454.10665999999992</v>
      </c>
    </row>
    <row r="49" spans="1:9" s="748" customFormat="1">
      <c r="A49" s="765">
        <f>E49*F49</f>
        <v>458.60759999999999</v>
      </c>
      <c r="B49" s="737">
        <v>313</v>
      </c>
      <c r="C49" s="786" t="s">
        <v>170</v>
      </c>
      <c r="D49" s="737">
        <v>20</v>
      </c>
      <c r="E49" s="767">
        <f>D49*B49/1000</f>
        <v>6.26</v>
      </c>
      <c r="F49" s="765">
        <v>73.260000000000005</v>
      </c>
      <c r="G49" s="787"/>
      <c r="H49" s="768">
        <f>D49*B49/1000</f>
        <v>6.26</v>
      </c>
      <c r="I49" s="769">
        <f>G49*F49</f>
        <v>0</v>
      </c>
    </row>
    <row r="50" spans="1:9" s="748" customFormat="1">
      <c r="A50" s="765">
        <f>SUM(A48:A49)</f>
        <v>912.71425999999997</v>
      </c>
      <c r="B50" s="738"/>
      <c r="C50" s="738" t="s">
        <v>16</v>
      </c>
      <c r="D50" s="737"/>
      <c r="E50" s="767"/>
      <c r="F50" s="765"/>
      <c r="G50" s="739"/>
      <c r="H50" s="768">
        <f>D50*B50/1000</f>
        <v>0</v>
      </c>
      <c r="I50" s="769">
        <f>G50*F50</f>
        <v>0</v>
      </c>
    </row>
    <row r="51" spans="1:9" s="748" customFormat="1" ht="15.75">
      <c r="A51" s="753">
        <f>A50/B48</f>
        <v>2.9160200000000001</v>
      </c>
      <c r="B51" s="744"/>
      <c r="C51" s="738" t="s">
        <v>17</v>
      </c>
      <c r="D51" s="737"/>
      <c r="E51" s="767"/>
      <c r="F51" s="753">
        <f>A51</f>
        <v>2.9160200000000001</v>
      </c>
      <c r="G51" s="739"/>
      <c r="H51" s="768">
        <f>D51*B51/1000</f>
        <v>0</v>
      </c>
      <c r="I51" s="769">
        <f>G51*F51</f>
        <v>0</v>
      </c>
    </row>
    <row r="52" spans="1:9" s="898" customFormat="1" ht="15.75" customHeight="1">
      <c r="A52" s="890"/>
      <c r="B52" s="891"/>
      <c r="C52" s="892"/>
      <c r="D52" s="893"/>
      <c r="E52" s="894"/>
      <c r="F52" s="890"/>
      <c r="G52" s="895"/>
      <c r="H52" s="896"/>
      <c r="I52" s="897"/>
    </row>
    <row r="53" spans="1:9" s="898" customFormat="1" ht="15.95" customHeight="1">
      <c r="A53" s="899"/>
      <c r="B53" s="900">
        <v>30</v>
      </c>
      <c r="C53" s="901" t="s">
        <v>56</v>
      </c>
      <c r="D53" s="892"/>
      <c r="E53" s="895"/>
      <c r="F53" s="902"/>
      <c r="G53" s="895"/>
      <c r="H53" s="896"/>
      <c r="I53" s="897"/>
    </row>
    <row r="54" spans="1:9" s="898" customFormat="1" ht="15.95" customHeight="1">
      <c r="A54" s="903">
        <f>E54*F54</f>
        <v>807.54000000000008</v>
      </c>
      <c r="B54" s="893">
        <v>313</v>
      </c>
      <c r="C54" s="904" t="s">
        <v>56</v>
      </c>
      <c r="D54" s="893">
        <v>30</v>
      </c>
      <c r="E54" s="894">
        <f>D54*B54/1000</f>
        <v>9.39</v>
      </c>
      <c r="F54" s="903">
        <v>86</v>
      </c>
      <c r="G54" s="905">
        <f>E54</f>
        <v>9.39</v>
      </c>
      <c r="H54" s="896">
        <f>D54*B54/1000</f>
        <v>9.39</v>
      </c>
      <c r="I54" s="897">
        <f>G54*F54</f>
        <v>807.54000000000008</v>
      </c>
    </row>
    <row r="55" spans="1:9" s="898" customFormat="1" ht="15.95" customHeight="1">
      <c r="A55" s="903">
        <f>SUM(A54)</f>
        <v>807.54000000000008</v>
      </c>
      <c r="B55" s="892"/>
      <c r="C55" s="892" t="s">
        <v>16</v>
      </c>
      <c r="D55" s="893"/>
      <c r="E55" s="894"/>
      <c r="F55" s="903"/>
      <c r="G55" s="895"/>
      <c r="H55" s="896">
        <f>D55*B55/1000</f>
        <v>0</v>
      </c>
      <c r="I55" s="897">
        <f>G55*F55</f>
        <v>0</v>
      </c>
    </row>
    <row r="56" spans="1:9" s="898" customFormat="1" ht="15.95" customHeight="1">
      <c r="A56" s="890">
        <f>A55/B54</f>
        <v>2.58</v>
      </c>
      <c r="B56" s="891"/>
      <c r="C56" s="892" t="s">
        <v>17</v>
      </c>
      <c r="D56" s="893"/>
      <c r="E56" s="894"/>
      <c r="F56" s="890">
        <f>A56</f>
        <v>2.58</v>
      </c>
      <c r="G56" s="895"/>
      <c r="H56" s="896">
        <f>D56*B56/1000</f>
        <v>0</v>
      </c>
      <c r="I56" s="897">
        <f>G56*F56</f>
        <v>0</v>
      </c>
    </row>
    <row r="57" spans="1:9" s="947" customFormat="1" ht="15.75">
      <c r="A57" s="939"/>
      <c r="B57" s="940"/>
      <c r="C57" s="941"/>
      <c r="D57" s="942"/>
      <c r="E57" s="943"/>
      <c r="F57" s="939"/>
      <c r="G57" s="944"/>
      <c r="H57" s="945"/>
      <c r="I57" s="946"/>
    </row>
    <row r="58" spans="1:9" s="947" customFormat="1" ht="15.75">
      <c r="A58" s="948"/>
      <c r="B58" s="949">
        <v>200</v>
      </c>
      <c r="C58" s="950" t="s">
        <v>175</v>
      </c>
      <c r="D58" s="941"/>
      <c r="E58" s="944"/>
      <c r="F58" s="951"/>
      <c r="G58" s="944"/>
      <c r="H58" s="945"/>
      <c r="I58" s="946"/>
    </row>
    <row r="59" spans="1:9" s="947" customFormat="1">
      <c r="A59" s="952">
        <f>E59*F59</f>
        <v>8281.9800000000014</v>
      </c>
      <c r="B59" s="942">
        <v>313</v>
      </c>
      <c r="C59" s="953" t="s">
        <v>175</v>
      </c>
      <c r="D59" s="942">
        <v>200</v>
      </c>
      <c r="E59" s="943">
        <f>D59*B59/1000</f>
        <v>62.6</v>
      </c>
      <c r="F59" s="952">
        <v>132.30000000000001</v>
      </c>
      <c r="G59" s="954">
        <f>E59</f>
        <v>62.6</v>
      </c>
      <c r="H59" s="945">
        <f>D59*B59/1000</f>
        <v>62.6</v>
      </c>
      <c r="I59" s="946">
        <f>G59*F59</f>
        <v>8281.9800000000014</v>
      </c>
    </row>
    <row r="60" spans="1:9" s="947" customFormat="1">
      <c r="A60" s="952">
        <f>SUM(A59:A59)</f>
        <v>8281.9800000000014</v>
      </c>
      <c r="B60" s="941"/>
      <c r="C60" s="941" t="s">
        <v>16</v>
      </c>
      <c r="D60" s="942"/>
      <c r="E60" s="943"/>
      <c r="F60" s="952"/>
      <c r="G60" s="944"/>
      <c r="H60" s="945">
        <f>D60*B60/1000</f>
        <v>0</v>
      </c>
      <c r="I60" s="946">
        <f>G60*F60</f>
        <v>0</v>
      </c>
    </row>
    <row r="61" spans="1:9" s="947" customFormat="1" ht="15.75">
      <c r="A61" s="939">
        <f>A60/B59</f>
        <v>26.460000000000004</v>
      </c>
      <c r="B61" s="940"/>
      <c r="C61" s="941" t="s">
        <v>17</v>
      </c>
      <c r="D61" s="942"/>
      <c r="E61" s="943"/>
      <c r="F61" s="939">
        <f>A61</f>
        <v>26.460000000000004</v>
      </c>
      <c r="G61" s="944"/>
      <c r="H61" s="945">
        <f>D61*B61/1000</f>
        <v>0</v>
      </c>
      <c r="I61" s="946">
        <f>G61*F61</f>
        <v>0</v>
      </c>
    </row>
    <row r="62" spans="1:9" s="398" customFormat="1" ht="15.75">
      <c r="A62" s="390"/>
      <c r="B62" s="391"/>
      <c r="C62" s="392"/>
      <c r="D62" s="393"/>
      <c r="E62" s="394"/>
      <c r="F62" s="390"/>
      <c r="G62" s="395"/>
      <c r="H62" s="396"/>
      <c r="I62" s="397"/>
    </row>
    <row r="63" spans="1:9" s="748" customFormat="1" ht="15.75">
      <c r="A63" s="806"/>
      <c r="B63" s="766">
        <v>23</v>
      </c>
      <c r="C63" s="807" t="s">
        <v>19</v>
      </c>
      <c r="D63" s="738"/>
      <c r="E63" s="739"/>
      <c r="F63" s="808"/>
      <c r="G63" s="739"/>
      <c r="H63" s="768"/>
      <c r="I63" s="769"/>
    </row>
    <row r="64" spans="1:9" s="748" customFormat="1">
      <c r="A64" s="765">
        <f>E64*F64</f>
        <v>525.61839600000008</v>
      </c>
      <c r="B64" s="737">
        <v>313</v>
      </c>
      <c r="C64" s="786" t="s">
        <v>20</v>
      </c>
      <c r="D64" s="737">
        <v>23.004000000000001</v>
      </c>
      <c r="E64" s="767">
        <f>D64*B64/1000</f>
        <v>7.2002520000000008</v>
      </c>
      <c r="F64" s="765">
        <v>73</v>
      </c>
      <c r="G64" s="787">
        <f>E64</f>
        <v>7.2002520000000008</v>
      </c>
      <c r="H64" s="768">
        <f>D64*B64/1000</f>
        <v>7.2002520000000008</v>
      </c>
      <c r="I64" s="769">
        <f>G64*F64</f>
        <v>525.61839600000008</v>
      </c>
    </row>
    <row r="65" spans="1:9" s="748" customFormat="1">
      <c r="A65" s="765">
        <f>SUM(A64)</f>
        <v>525.61839600000008</v>
      </c>
      <c r="B65" s="738"/>
      <c r="C65" s="738" t="s">
        <v>16</v>
      </c>
      <c r="D65" s="737"/>
      <c r="E65" s="767"/>
      <c r="F65" s="765"/>
      <c r="G65" s="739"/>
      <c r="H65" s="768">
        <f>D65*B65/1000</f>
        <v>0</v>
      </c>
      <c r="I65" s="769">
        <f>G65*F65</f>
        <v>0</v>
      </c>
    </row>
    <row r="66" spans="1:9" s="748" customFormat="1" ht="15.75">
      <c r="A66" s="753">
        <f>A65/B64</f>
        <v>1.6792920000000002</v>
      </c>
      <c r="B66" s="744"/>
      <c r="C66" s="738" t="s">
        <v>17</v>
      </c>
      <c r="D66" s="737"/>
      <c r="E66" s="767"/>
      <c r="F66" s="753">
        <f>A66</f>
        <v>1.6792920000000002</v>
      </c>
      <c r="G66" s="739"/>
      <c r="H66" s="768">
        <f>D66*B66/1000</f>
        <v>0</v>
      </c>
      <c r="I66" s="769">
        <f>G66*F66</f>
        <v>0</v>
      </c>
    </row>
    <row r="67" spans="1:9" s="748" customFormat="1" ht="15.75">
      <c r="A67" s="753"/>
      <c r="B67" s="744"/>
      <c r="C67" s="738"/>
      <c r="D67" s="737"/>
      <c r="E67" s="767"/>
      <c r="F67" s="753"/>
      <c r="G67" s="739"/>
      <c r="H67" s="768"/>
      <c r="I67" s="769"/>
    </row>
    <row r="68" spans="1:9" s="748" customFormat="1" ht="15.75">
      <c r="A68" s="806"/>
      <c r="B68" s="766">
        <v>23</v>
      </c>
      <c r="C68" s="807" t="s">
        <v>32</v>
      </c>
      <c r="D68" s="738"/>
      <c r="E68" s="739"/>
      <c r="F68" s="808"/>
      <c r="G68" s="739"/>
      <c r="H68" s="768"/>
      <c r="I68" s="769"/>
    </row>
    <row r="69" spans="1:9" s="748" customFormat="1">
      <c r="A69" s="765">
        <f>E69*F69</f>
        <v>511.21789200000006</v>
      </c>
      <c r="B69" s="737">
        <v>313</v>
      </c>
      <c r="C69" s="786" t="s">
        <v>100</v>
      </c>
      <c r="D69" s="737">
        <v>23.004000000000001</v>
      </c>
      <c r="E69" s="767">
        <f>D69*B69/1000</f>
        <v>7.2002520000000008</v>
      </c>
      <c r="F69" s="765">
        <v>71</v>
      </c>
      <c r="G69" s="787">
        <f>E69</f>
        <v>7.2002520000000008</v>
      </c>
      <c r="H69" s="768">
        <f>D69*B69/1000</f>
        <v>7.2002520000000008</v>
      </c>
      <c r="I69" s="769">
        <f>G69*F69</f>
        <v>511.21789200000006</v>
      </c>
    </row>
    <row r="70" spans="1:9" s="748" customFormat="1">
      <c r="A70" s="765">
        <f>SUM(A69)</f>
        <v>511.21789200000006</v>
      </c>
      <c r="B70" s="738"/>
      <c r="C70" s="738" t="s">
        <v>16</v>
      </c>
      <c r="D70" s="737"/>
      <c r="E70" s="767"/>
      <c r="F70" s="765"/>
      <c r="G70" s="739"/>
      <c r="H70" s="768">
        <f>D70*B70/1000</f>
        <v>0</v>
      </c>
      <c r="I70" s="769">
        <f>G70*F70</f>
        <v>0</v>
      </c>
    </row>
    <row r="71" spans="1:9" s="748" customFormat="1" ht="15.75">
      <c r="A71" s="753">
        <f>A70/B69</f>
        <v>1.6332840000000002</v>
      </c>
      <c r="B71" s="744"/>
      <c r="C71" s="738" t="s">
        <v>17</v>
      </c>
      <c r="D71" s="737"/>
      <c r="E71" s="767"/>
      <c r="F71" s="753">
        <f>A71</f>
        <v>1.6332840000000002</v>
      </c>
      <c r="G71" s="739"/>
      <c r="H71" s="768">
        <f>D71*B71/1000</f>
        <v>0</v>
      </c>
      <c r="I71" s="769">
        <f>G71*F71</f>
        <v>0</v>
      </c>
    </row>
    <row r="72" spans="1:9" s="748" customFormat="1" ht="15.75">
      <c r="A72" s="753"/>
      <c r="B72" s="744"/>
      <c r="C72" s="738"/>
      <c r="D72" s="737"/>
      <c r="E72" s="767"/>
      <c r="F72" s="753"/>
      <c r="G72" s="739"/>
      <c r="H72" s="768"/>
      <c r="I72" s="769"/>
    </row>
    <row r="73" spans="1:9" s="748" customFormat="1" ht="15.75">
      <c r="A73" s="753">
        <f>A70+A65+A50+A44+A37+A27+A55+A60</f>
        <v>27827.525416000004</v>
      </c>
      <c r="B73" s="738"/>
      <c r="C73" s="744" t="s">
        <v>21</v>
      </c>
      <c r="D73" s="738"/>
      <c r="E73" s="739"/>
      <c r="F73" s="753">
        <f>F74*B69</f>
        <v>27827.525416000004</v>
      </c>
      <c r="G73" s="739"/>
      <c r="H73" s="736"/>
      <c r="I73" s="769">
        <f>SUM(I14:I72)</f>
        <v>27827.525416000008</v>
      </c>
    </row>
    <row r="74" spans="1:9" s="748" customFormat="1" ht="15.75">
      <c r="A74" s="753">
        <f>A73/B69</f>
        <v>88.905832000000018</v>
      </c>
      <c r="B74" s="738"/>
      <c r="C74" s="744" t="s">
        <v>17</v>
      </c>
      <c r="D74" s="738"/>
      <c r="E74" s="739"/>
      <c r="F74" s="753">
        <f>A74</f>
        <v>88.905832000000018</v>
      </c>
      <c r="G74" s="739"/>
      <c r="H74" s="768"/>
      <c r="I74" s="769"/>
    </row>
    <row r="75" spans="1:9" s="748" customFormat="1" ht="15.75">
      <c r="C75" s="1387" t="s">
        <v>101</v>
      </c>
      <c r="D75" s="1387"/>
      <c r="E75" s="1387"/>
      <c r="F75" s="1387"/>
      <c r="G75" s="1387"/>
      <c r="H75" s="818"/>
      <c r="I75" s="731"/>
    </row>
    <row r="76" spans="1:9" s="748" customFormat="1" ht="15.75">
      <c r="C76" s="1387" t="s">
        <v>22</v>
      </c>
      <c r="D76" s="1387"/>
      <c r="E76" s="1387"/>
      <c r="F76" s="1387"/>
      <c r="G76" s="1387"/>
      <c r="H76" s="818"/>
      <c r="I76" s="731"/>
    </row>
    <row r="77" spans="1:9" s="748" customFormat="1" ht="15.75">
      <c r="B77" s="819"/>
      <c r="C77" s="819" t="s">
        <v>23</v>
      </c>
      <c r="D77" s="819"/>
      <c r="E77" s="819"/>
      <c r="F77" s="819"/>
      <c r="G77" s="819"/>
      <c r="H77" s="731"/>
      <c r="I77" s="731"/>
    </row>
  </sheetData>
  <mergeCells count="13">
    <mergeCell ref="C76:G7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0:D30"/>
    <mergeCell ref="C40:D40"/>
    <mergeCell ref="C75:G75"/>
  </mergeCells>
  <pageMargins left="0.7" right="0.7" top="0.75" bottom="0.75" header="0.3" footer="0.3"/>
  <pageSetup paperSize="9" scale="58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68"/>
  <sheetViews>
    <sheetView view="pageBreakPreview" topLeftCell="A34" zoomScale="60" workbookViewId="0">
      <selection activeCell="D61" sqref="D61"/>
    </sheetView>
  </sheetViews>
  <sheetFormatPr defaultRowHeight="15"/>
  <cols>
    <col min="1" max="1" width="16" style="269" customWidth="1"/>
    <col min="2" max="2" width="10.42578125" style="269" customWidth="1"/>
    <col min="3" max="3" width="64.7109375" style="269" customWidth="1"/>
    <col min="4" max="5" width="9.140625" style="269"/>
    <col min="6" max="6" width="14" style="269" customWidth="1"/>
    <col min="7" max="8" width="9.140625" style="269"/>
    <col min="9" max="9" width="15.5703125" style="269" customWidth="1"/>
    <col min="10" max="16384" width="9.140625" style="269"/>
  </cols>
  <sheetData>
    <row r="1" spans="1:9" s="730" customFormat="1">
      <c r="H1" s="731"/>
      <c r="I1" s="731"/>
    </row>
    <row r="2" spans="1:9" s="730" customFormat="1" ht="15.75">
      <c r="A2" s="732"/>
      <c r="B2" s="1388" t="s">
        <v>0</v>
      </c>
      <c r="C2" s="1388"/>
      <c r="D2" s="1388"/>
      <c r="E2" s="1388"/>
      <c r="F2" s="1388"/>
      <c r="G2" s="1388"/>
      <c r="H2" s="731"/>
      <c r="I2" s="731"/>
    </row>
    <row r="3" spans="1:9" s="730" customFormat="1" ht="12.75" customHeight="1">
      <c r="A3" s="732"/>
      <c r="B3" s="1388"/>
      <c r="C3" s="1388"/>
      <c r="D3" s="1388"/>
      <c r="E3" s="1388"/>
      <c r="F3" s="1388"/>
      <c r="G3" s="1388"/>
      <c r="H3" s="731"/>
      <c r="I3" s="731"/>
    </row>
    <row r="4" spans="1:9" s="730" customFormat="1" ht="30" customHeight="1">
      <c r="A4" s="732"/>
      <c r="B4" s="1389"/>
      <c r="C4" s="1391" t="s">
        <v>1</v>
      </c>
      <c r="D4" s="1393" t="s">
        <v>2</v>
      </c>
      <c r="E4" s="1395" t="s">
        <v>3</v>
      </c>
      <c r="F4" s="733"/>
      <c r="G4" s="734"/>
      <c r="H4" s="731"/>
      <c r="I4" s="731"/>
    </row>
    <row r="5" spans="1:9" s="730" customFormat="1" ht="40.5" customHeight="1">
      <c r="A5" s="735"/>
      <c r="B5" s="1390"/>
      <c r="C5" s="1392"/>
      <c r="D5" s="1394"/>
      <c r="E5" s="1396"/>
      <c r="F5" s="1397" t="s">
        <v>4</v>
      </c>
      <c r="G5" s="1398"/>
      <c r="H5" s="731"/>
      <c r="I5" s="731"/>
    </row>
    <row r="6" spans="1:9" s="730" customFormat="1">
      <c r="A6" s="736"/>
      <c r="B6" s="737"/>
      <c r="C6" s="738"/>
      <c r="D6" s="739"/>
      <c r="E6" s="740"/>
      <c r="F6" s="1399" t="s">
        <v>5</v>
      </c>
      <c r="G6" s="1400"/>
      <c r="H6" s="731"/>
      <c r="I6" s="731"/>
    </row>
    <row r="7" spans="1:9" s="730" customFormat="1">
      <c r="A7" s="736"/>
      <c r="B7" s="741"/>
      <c r="C7" s="738"/>
      <c r="D7" s="739"/>
      <c r="E7" s="740"/>
      <c r="F7" s="742"/>
      <c r="G7" s="743"/>
      <c r="H7" s="731"/>
      <c r="I7" s="731"/>
    </row>
    <row r="8" spans="1:9" s="730" customFormat="1">
      <c r="A8" s="736"/>
      <c r="B8" s="741"/>
      <c r="C8" s="738"/>
      <c r="D8" s="739"/>
      <c r="E8" s="740"/>
      <c r="F8" s="1401"/>
      <c r="G8" s="1402"/>
      <c r="H8" s="731"/>
      <c r="I8" s="731"/>
    </row>
    <row r="9" spans="1:9" s="730" customFormat="1" ht="14.25" customHeight="1">
      <c r="A9" s="736"/>
      <c r="B9" s="741"/>
      <c r="C9" s="744"/>
      <c r="D9" s="739"/>
      <c r="E9" s="740"/>
      <c r="F9" s="733"/>
      <c r="G9" s="745"/>
      <c r="H9" s="731"/>
      <c r="I9" s="731"/>
    </row>
    <row r="10" spans="1:9" s="730" customFormat="1" ht="13.5" customHeight="1">
      <c r="A10" s="746"/>
      <c r="B10" s="747"/>
      <c r="C10" s="738"/>
      <c r="D10" s="739"/>
      <c r="E10" s="740"/>
      <c r="F10" s="733"/>
      <c r="G10" s="745"/>
      <c r="H10" s="731"/>
      <c r="I10" s="731"/>
    </row>
    <row r="11" spans="1:9" s="730" customFormat="1" ht="18" customHeight="1">
      <c r="A11" s="732"/>
      <c r="B11" s="748"/>
      <c r="C11" s="749" t="s">
        <v>167</v>
      </c>
      <c r="D11" s="734"/>
      <c r="E11" s="733"/>
      <c r="F11" s="733"/>
      <c r="G11" s="734"/>
      <c r="H11" s="731"/>
      <c r="I11" s="731"/>
    </row>
    <row r="12" spans="1:9" s="730" customFormat="1" ht="75">
      <c r="A12" s="750" t="s">
        <v>6</v>
      </c>
      <c r="B12" s="751" t="s">
        <v>7</v>
      </c>
      <c r="C12" s="751" t="s">
        <v>8</v>
      </c>
      <c r="D12" s="751" t="s">
        <v>9</v>
      </c>
      <c r="E12" s="752" t="s">
        <v>10</v>
      </c>
      <c r="F12" s="751" t="s">
        <v>11</v>
      </c>
      <c r="G12" s="752" t="s">
        <v>12</v>
      </c>
      <c r="H12" s="731"/>
      <c r="I12" s="731"/>
    </row>
    <row r="13" spans="1:9" s="730" customFormat="1" ht="20.25">
      <c r="A13" s="753"/>
      <c r="B13" s="754"/>
      <c r="C13" s="755">
        <v>45244</v>
      </c>
      <c r="D13" s="751"/>
      <c r="E13" s="752"/>
      <c r="F13" s="754"/>
      <c r="G13" s="752"/>
      <c r="H13" s="731"/>
      <c r="I13" s="731"/>
    </row>
    <row r="14" spans="1:9" s="889" customFormat="1" ht="20.100000000000001" customHeight="1">
      <c r="A14" s="881"/>
      <c r="B14" s="882"/>
      <c r="C14" s="883" t="s">
        <v>116</v>
      </c>
      <c r="D14" s="884"/>
      <c r="E14" s="885"/>
      <c r="F14" s="881"/>
      <c r="G14" s="886"/>
      <c r="H14" s="887"/>
      <c r="I14" s="888"/>
    </row>
    <row r="15" spans="1:9" s="915" customFormat="1" ht="15" customHeight="1">
      <c r="A15" s="906"/>
      <c r="B15" s="907" t="s">
        <v>147</v>
      </c>
      <c r="C15" s="908" t="s">
        <v>144</v>
      </c>
      <c r="D15" s="909"/>
      <c r="E15" s="910"/>
      <c r="F15" s="911"/>
      <c r="G15" s="912"/>
      <c r="H15" s="913"/>
      <c r="I15" s="914"/>
    </row>
    <row r="16" spans="1:9" s="915" customFormat="1" ht="15.95" customHeight="1">
      <c r="A16" s="906">
        <f>E16*F16</f>
        <v>146.10302849999999</v>
      </c>
      <c r="B16" s="916">
        <v>22</v>
      </c>
      <c r="C16" s="909" t="s">
        <v>145</v>
      </c>
      <c r="D16" s="916">
        <v>18.408999999999999</v>
      </c>
      <c r="E16" s="912">
        <f t="shared" ref="E16:E27" si="0">D16*B16/1000</f>
        <v>0.40499799999999997</v>
      </c>
      <c r="F16" s="906">
        <v>360.75</v>
      </c>
      <c r="G16" s="959">
        <f>E16</f>
        <v>0.40499799999999997</v>
      </c>
      <c r="H16" s="913">
        <f t="shared" ref="H16:H29" si="1">D16*B16/1000</f>
        <v>0.40499799999999997</v>
      </c>
      <c r="I16" s="914">
        <f t="shared" ref="I16:I29" si="2">G16*F16</f>
        <v>146.10302849999999</v>
      </c>
    </row>
    <row r="17" spans="1:9" s="915" customFormat="1" ht="15.95" customHeight="1">
      <c r="A17" s="906">
        <f>E17*F17</f>
        <v>75.985910000000004</v>
      </c>
      <c r="B17" s="916">
        <v>22</v>
      </c>
      <c r="C17" s="909" t="s">
        <v>145</v>
      </c>
      <c r="D17" s="916">
        <v>7.5910000000000002</v>
      </c>
      <c r="E17" s="912">
        <f t="shared" ref="E17" si="3">D17*B17/1000</f>
        <v>0.16700200000000001</v>
      </c>
      <c r="F17" s="906">
        <v>455</v>
      </c>
      <c r="G17" s="917">
        <f>E17+E32</f>
        <v>2.015002</v>
      </c>
      <c r="H17" s="913">
        <f t="shared" ref="H17" si="4">D17*B17/1000</f>
        <v>0.16700200000000001</v>
      </c>
      <c r="I17" s="914">
        <f t="shared" ref="I17" si="5">G17*F17</f>
        <v>916.82591000000002</v>
      </c>
    </row>
    <row r="18" spans="1:9" s="925" customFormat="1">
      <c r="A18" s="918">
        <f t="shared" ref="A18:A27" si="6">E18*F18</f>
        <v>8.4832000000000001</v>
      </c>
      <c r="B18" s="916">
        <v>22</v>
      </c>
      <c r="C18" s="919" t="s">
        <v>119</v>
      </c>
      <c r="D18" s="920">
        <v>20</v>
      </c>
      <c r="E18" s="921">
        <f t="shared" si="0"/>
        <v>0.44</v>
      </c>
      <c r="F18" s="918">
        <v>19.28</v>
      </c>
      <c r="G18" s="922">
        <f>E18</f>
        <v>0.44</v>
      </c>
      <c r="H18" s="923">
        <f t="shared" si="1"/>
        <v>0.44</v>
      </c>
      <c r="I18" s="924">
        <f t="shared" si="2"/>
        <v>8.4832000000000001</v>
      </c>
    </row>
    <row r="19" spans="1:9" s="915" customFormat="1" ht="15" customHeight="1">
      <c r="A19" s="906">
        <f t="shared" si="6"/>
        <v>10.317119999999999</v>
      </c>
      <c r="B19" s="916">
        <v>22</v>
      </c>
      <c r="C19" s="909" t="s">
        <v>77</v>
      </c>
      <c r="D19" s="916">
        <v>24</v>
      </c>
      <c r="E19" s="912">
        <f t="shared" si="0"/>
        <v>0.52800000000000002</v>
      </c>
      <c r="F19" s="906">
        <v>19.54</v>
      </c>
      <c r="G19" s="917">
        <f>E19</f>
        <v>0.52800000000000002</v>
      </c>
      <c r="H19" s="913">
        <f t="shared" si="1"/>
        <v>0.52800000000000002</v>
      </c>
      <c r="I19" s="914">
        <f t="shared" si="2"/>
        <v>10.317119999999999</v>
      </c>
    </row>
    <row r="20" spans="1:9" s="915" customFormat="1" ht="15" customHeight="1">
      <c r="A20" s="906">
        <f t="shared" si="6"/>
        <v>4.3735999999999997</v>
      </c>
      <c r="B20" s="916">
        <v>22</v>
      </c>
      <c r="C20" s="909" t="s">
        <v>27</v>
      </c>
      <c r="D20" s="916">
        <v>10</v>
      </c>
      <c r="E20" s="912">
        <f t="shared" si="0"/>
        <v>0.22</v>
      </c>
      <c r="F20" s="906">
        <v>19.88</v>
      </c>
      <c r="G20" s="917">
        <f>E20+E33</f>
        <v>0.48399999999999999</v>
      </c>
      <c r="H20" s="913">
        <f t="shared" si="1"/>
        <v>0.22</v>
      </c>
      <c r="I20" s="914">
        <f t="shared" si="2"/>
        <v>9.6219199999999994</v>
      </c>
    </row>
    <row r="21" spans="1:9" s="915" customFormat="1" ht="15" customHeight="1">
      <c r="A21" s="906">
        <f t="shared" si="6"/>
        <v>8.0343999999999998</v>
      </c>
      <c r="B21" s="916">
        <v>22</v>
      </c>
      <c r="C21" s="909" t="s">
        <v>28</v>
      </c>
      <c r="D21" s="916">
        <v>4</v>
      </c>
      <c r="E21" s="912">
        <f t="shared" si="0"/>
        <v>8.7999999999999995E-2</v>
      </c>
      <c r="F21" s="906">
        <v>91.3</v>
      </c>
      <c r="G21" s="917">
        <f>E21+E34</f>
        <v>0.19800000000000001</v>
      </c>
      <c r="H21" s="913">
        <f t="shared" si="1"/>
        <v>8.7999999999999995E-2</v>
      </c>
      <c r="I21" s="914">
        <f t="shared" si="2"/>
        <v>18.077400000000001</v>
      </c>
    </row>
    <row r="22" spans="1:9" s="915" customFormat="1" ht="15" customHeight="1">
      <c r="A22" s="906">
        <f t="shared" si="6"/>
        <v>6.38</v>
      </c>
      <c r="B22" s="916">
        <v>22</v>
      </c>
      <c r="C22" s="909" t="s">
        <v>29</v>
      </c>
      <c r="D22" s="916">
        <v>10</v>
      </c>
      <c r="E22" s="912">
        <f t="shared" si="0"/>
        <v>0.22</v>
      </c>
      <c r="F22" s="906">
        <v>29</v>
      </c>
      <c r="G22" s="917">
        <f>E22</f>
        <v>0.22</v>
      </c>
      <c r="H22" s="913">
        <f t="shared" si="1"/>
        <v>0.22</v>
      </c>
      <c r="I22" s="914">
        <f t="shared" si="2"/>
        <v>6.38</v>
      </c>
    </row>
    <row r="23" spans="1:9" s="277" customFormat="1" ht="15.95" customHeight="1">
      <c r="A23" s="906">
        <f t="shared" si="6"/>
        <v>2.8159999999999998</v>
      </c>
      <c r="B23" s="916">
        <v>22</v>
      </c>
      <c r="C23" s="291" t="s">
        <v>14</v>
      </c>
      <c r="D23" s="292">
        <v>2</v>
      </c>
      <c r="E23" s="274">
        <f>D23*B23/1000</f>
        <v>4.3999999999999997E-2</v>
      </c>
      <c r="F23" s="290">
        <v>64</v>
      </c>
      <c r="G23" s="293">
        <f>E23+E50</f>
        <v>0.374</v>
      </c>
      <c r="H23" s="275">
        <f>D23*B23/1000</f>
        <v>4.3999999999999997E-2</v>
      </c>
      <c r="I23" s="276">
        <f>G23*F23</f>
        <v>23.936</v>
      </c>
    </row>
    <row r="24" spans="1:9" s="915" customFormat="1" ht="15.95" customHeight="1">
      <c r="A24" s="906">
        <f t="shared" si="6"/>
        <v>17.371199999999998</v>
      </c>
      <c r="B24" s="916">
        <v>22</v>
      </c>
      <c r="C24" s="909" t="s">
        <v>139</v>
      </c>
      <c r="D24" s="916">
        <v>40</v>
      </c>
      <c r="E24" s="912">
        <f t="shared" ref="E24" si="7">D24*B24/1000</f>
        <v>0.88</v>
      </c>
      <c r="F24" s="906">
        <v>19.739999999999998</v>
      </c>
      <c r="G24" s="917">
        <f>E24</f>
        <v>0.88</v>
      </c>
      <c r="H24" s="913">
        <f t="shared" ref="H24:H25" si="8">D24*B24/1000</f>
        <v>0.88</v>
      </c>
      <c r="I24" s="914">
        <f t="shared" ref="I24:I25" si="9">G24*F24</f>
        <v>17.371199999999998</v>
      </c>
    </row>
    <row r="25" spans="1:9" s="889" customFormat="1" ht="15.95" customHeight="1">
      <c r="A25" s="906">
        <f t="shared" si="6"/>
        <v>13.200000000000001</v>
      </c>
      <c r="B25" s="916">
        <v>22</v>
      </c>
      <c r="C25" s="926" t="s">
        <v>30</v>
      </c>
      <c r="D25" s="884">
        <v>6</v>
      </c>
      <c r="E25" s="885">
        <f>B25*D25/1000</f>
        <v>0.13200000000000001</v>
      </c>
      <c r="F25" s="927">
        <v>100</v>
      </c>
      <c r="G25" s="917">
        <f>E25+E36</f>
        <v>0.308</v>
      </c>
      <c r="H25" s="887">
        <f t="shared" si="8"/>
        <v>0.13200000000000001</v>
      </c>
      <c r="I25" s="888">
        <f t="shared" si="9"/>
        <v>30.8</v>
      </c>
    </row>
    <row r="26" spans="1:9" s="935" customFormat="1">
      <c r="A26" s="928">
        <f>E26*F26</f>
        <v>28.440632000000004</v>
      </c>
      <c r="B26" s="916">
        <v>22</v>
      </c>
      <c r="C26" s="929" t="s">
        <v>120</v>
      </c>
      <c r="D26" s="930">
        <v>8.1820000000000004</v>
      </c>
      <c r="E26" s="931">
        <f>D26*B26/1000</f>
        <v>0.18000400000000003</v>
      </c>
      <c r="F26" s="928">
        <v>158</v>
      </c>
      <c r="G26" s="932">
        <f>E26</f>
        <v>0.18000400000000003</v>
      </c>
      <c r="H26" s="933">
        <f>D26*B26/1000</f>
        <v>0.18000400000000003</v>
      </c>
      <c r="I26" s="934">
        <f>G26*F26</f>
        <v>28.440632000000004</v>
      </c>
    </row>
    <row r="27" spans="1:9" s="915" customFormat="1" ht="15" customHeight="1">
      <c r="A27" s="906">
        <f t="shared" si="6"/>
        <v>0.26400000000000001</v>
      </c>
      <c r="B27" s="916">
        <v>22</v>
      </c>
      <c r="C27" s="909" t="s">
        <v>15</v>
      </c>
      <c r="D27" s="916">
        <v>1</v>
      </c>
      <c r="E27" s="912">
        <f t="shared" si="0"/>
        <v>2.1999999999999999E-2</v>
      </c>
      <c r="F27" s="906">
        <v>12</v>
      </c>
      <c r="G27" s="917">
        <f>E27+E37+E44</f>
        <v>6.6000000000000003E-2</v>
      </c>
      <c r="H27" s="913">
        <f t="shared" si="1"/>
        <v>2.1999999999999999E-2</v>
      </c>
      <c r="I27" s="914">
        <f t="shared" si="2"/>
        <v>0.79200000000000004</v>
      </c>
    </row>
    <row r="28" spans="1:9" s="915" customFormat="1" ht="15" customHeight="1">
      <c r="A28" s="906">
        <f>SUM(A16:A27)</f>
        <v>321.76909049999995</v>
      </c>
      <c r="B28" s="916"/>
      <c r="C28" s="909" t="s">
        <v>16</v>
      </c>
      <c r="D28" s="916"/>
      <c r="E28" s="912"/>
      <c r="F28" s="906"/>
      <c r="G28" s="917"/>
      <c r="H28" s="913">
        <f t="shared" si="1"/>
        <v>0</v>
      </c>
      <c r="I28" s="914">
        <f t="shared" si="2"/>
        <v>0</v>
      </c>
    </row>
    <row r="29" spans="1:9" s="915" customFormat="1" ht="15" customHeight="1">
      <c r="A29" s="936">
        <f>A28/B27</f>
        <v>14.625867749999998</v>
      </c>
      <c r="B29" s="909"/>
      <c r="C29" s="909" t="s">
        <v>17</v>
      </c>
      <c r="D29" s="916"/>
      <c r="E29" s="912"/>
      <c r="F29" s="936">
        <f>A29</f>
        <v>14.625867749999998</v>
      </c>
      <c r="G29" s="917"/>
      <c r="H29" s="913">
        <f t="shared" si="1"/>
        <v>0</v>
      </c>
      <c r="I29" s="914">
        <f t="shared" si="2"/>
        <v>0</v>
      </c>
    </row>
    <row r="30" spans="1:9" s="915" customFormat="1" ht="15" customHeight="1">
      <c r="A30" s="936"/>
      <c r="B30" s="909"/>
      <c r="C30" s="937"/>
      <c r="D30" s="938"/>
      <c r="E30" s="912"/>
      <c r="F30" s="936"/>
      <c r="G30" s="917"/>
      <c r="H30" s="913"/>
      <c r="I30" s="914"/>
    </row>
    <row r="31" spans="1:9" s="748" customFormat="1" ht="15.75">
      <c r="A31" s="765"/>
      <c r="B31" s="766" t="s">
        <v>43</v>
      </c>
      <c r="C31" s="1403" t="s">
        <v>41</v>
      </c>
      <c r="D31" s="1404"/>
      <c r="E31" s="767"/>
      <c r="F31" s="737"/>
      <c r="G31" s="767"/>
      <c r="H31" s="768"/>
      <c r="I31" s="769"/>
    </row>
    <row r="32" spans="1:9" s="777" customFormat="1">
      <c r="A32" s="770">
        <f>E32*F32</f>
        <v>840.84</v>
      </c>
      <c r="B32" s="771">
        <v>22</v>
      </c>
      <c r="C32" s="772" t="s">
        <v>109</v>
      </c>
      <c r="D32" s="771">
        <v>84</v>
      </c>
      <c r="E32" s="773">
        <f>D32*B32/1000</f>
        <v>1.8480000000000001</v>
      </c>
      <c r="F32" s="770">
        <v>455</v>
      </c>
      <c r="G32" s="774"/>
      <c r="H32" s="775">
        <f t="shared" ref="H32:H33" si="10">D32*B32/1000</f>
        <v>1.8480000000000001</v>
      </c>
      <c r="I32" s="776">
        <f t="shared" ref="I32:I33" si="11">G32*F32</f>
        <v>0</v>
      </c>
    </row>
    <row r="33" spans="1:15" s="785" customFormat="1">
      <c r="A33" s="778">
        <f t="shared" ref="A33" si="12">E33*F33</f>
        <v>5.2483199999999997</v>
      </c>
      <c r="B33" s="771">
        <v>22</v>
      </c>
      <c r="C33" s="779" t="s">
        <v>27</v>
      </c>
      <c r="D33" s="780">
        <v>12</v>
      </c>
      <c r="E33" s="781">
        <f t="shared" ref="E33" si="13">D33*B33/1000</f>
        <v>0.26400000000000001</v>
      </c>
      <c r="F33" s="778">
        <v>19.88</v>
      </c>
      <c r="G33" s="782"/>
      <c r="H33" s="783">
        <f t="shared" si="10"/>
        <v>0.26400000000000001</v>
      </c>
      <c r="I33" s="784">
        <f t="shared" si="11"/>
        <v>0</v>
      </c>
    </row>
    <row r="34" spans="1:15" s="748" customFormat="1">
      <c r="A34" s="765">
        <f>E34*F34</f>
        <v>10.042999999999999</v>
      </c>
      <c r="B34" s="771">
        <v>22</v>
      </c>
      <c r="C34" s="786" t="s">
        <v>168</v>
      </c>
      <c r="D34" s="737">
        <v>5</v>
      </c>
      <c r="E34" s="767">
        <f>D34*B34/1000</f>
        <v>0.11</v>
      </c>
      <c r="F34" s="765">
        <v>91.3</v>
      </c>
      <c r="G34" s="787"/>
      <c r="H34" s="768">
        <f>D34*B34/1000</f>
        <v>0.11</v>
      </c>
      <c r="I34" s="769">
        <f>G34*F34</f>
        <v>0</v>
      </c>
    </row>
    <row r="35" spans="1:15" s="748" customFormat="1">
      <c r="A35" s="765">
        <f>E35*F35</f>
        <v>1.1017599999999999</v>
      </c>
      <c r="B35" s="771">
        <v>22</v>
      </c>
      <c r="C35" s="786" t="s">
        <v>40</v>
      </c>
      <c r="D35" s="737">
        <v>2</v>
      </c>
      <c r="E35" s="767">
        <f>D35*B35/1000</f>
        <v>4.3999999999999997E-2</v>
      </c>
      <c r="F35" s="765">
        <v>25.04</v>
      </c>
      <c r="G35" s="787">
        <f>E35</f>
        <v>4.3999999999999997E-2</v>
      </c>
      <c r="H35" s="768">
        <f t="shared" ref="H35" si="14">D35*B35/1000</f>
        <v>4.3999999999999997E-2</v>
      </c>
      <c r="I35" s="769">
        <f t="shared" ref="I35" si="15">G35*F35</f>
        <v>1.1017599999999999</v>
      </c>
    </row>
    <row r="36" spans="1:15" s="795" customFormat="1">
      <c r="A36" s="788">
        <f t="shared" ref="A36" si="16">E36*F36</f>
        <v>17.599999999999998</v>
      </c>
      <c r="B36" s="771">
        <v>22</v>
      </c>
      <c r="C36" s="789" t="s">
        <v>30</v>
      </c>
      <c r="D36" s="790">
        <v>8</v>
      </c>
      <c r="E36" s="791">
        <f t="shared" ref="E36" si="17">D36*B36/1000</f>
        <v>0.17599999999999999</v>
      </c>
      <c r="F36" s="788">
        <v>100</v>
      </c>
      <c r="G36" s="792"/>
      <c r="H36" s="793">
        <f>D36*B36/1000</f>
        <v>0.17599999999999999</v>
      </c>
      <c r="I36" s="794">
        <f>G36*F36</f>
        <v>0</v>
      </c>
    </row>
    <row r="37" spans="1:15" s="748" customFormat="1">
      <c r="A37" s="765">
        <f>E37*F37</f>
        <v>0.26400000000000001</v>
      </c>
      <c r="B37" s="771">
        <v>22</v>
      </c>
      <c r="C37" s="786" t="s">
        <v>31</v>
      </c>
      <c r="D37" s="737">
        <v>1</v>
      </c>
      <c r="E37" s="767">
        <f>B37*D37/1000</f>
        <v>2.1999999999999999E-2</v>
      </c>
      <c r="F37" s="765">
        <v>12</v>
      </c>
      <c r="G37" s="787"/>
      <c r="H37" s="768">
        <f>D37*B37/1000</f>
        <v>2.1999999999999999E-2</v>
      </c>
      <c r="I37" s="769">
        <f>G37*F37</f>
        <v>0</v>
      </c>
    </row>
    <row r="38" spans="1:15" s="748" customFormat="1">
      <c r="A38" s="765">
        <f>SUM(A32:A37)</f>
        <v>875.09708000000012</v>
      </c>
      <c r="B38" s="737"/>
      <c r="C38" s="796" t="s">
        <v>16</v>
      </c>
      <c r="D38" s="737"/>
      <c r="E38" s="767"/>
      <c r="F38" s="765"/>
      <c r="G38" s="787"/>
      <c r="H38" s="768">
        <f>D38*B38/1000</f>
        <v>0</v>
      </c>
      <c r="I38" s="769">
        <f>G38*F38</f>
        <v>0</v>
      </c>
    </row>
    <row r="39" spans="1:15" s="748" customFormat="1" ht="15.75">
      <c r="A39" s="753">
        <f>A38/B37</f>
        <v>39.777140000000003</v>
      </c>
      <c r="B39" s="737"/>
      <c r="C39" s="796" t="s">
        <v>17</v>
      </c>
      <c r="D39" s="737"/>
      <c r="E39" s="767"/>
      <c r="F39" s="753">
        <f>A39</f>
        <v>39.777140000000003</v>
      </c>
      <c r="G39" s="787"/>
      <c r="H39" s="768">
        <f>D39*B39/1000</f>
        <v>0</v>
      </c>
      <c r="I39" s="769">
        <f>G39*F39</f>
        <v>0</v>
      </c>
    </row>
    <row r="40" spans="1:15" s="748" customFormat="1" ht="15.75">
      <c r="A40" s="753"/>
      <c r="B40" s="737"/>
      <c r="C40" s="797"/>
      <c r="D40" s="741"/>
      <c r="E40" s="767"/>
      <c r="F40" s="753"/>
      <c r="G40" s="787"/>
      <c r="H40" s="768"/>
      <c r="I40" s="769"/>
    </row>
    <row r="41" spans="1:15" s="748" customFormat="1" ht="15.75">
      <c r="A41" s="765"/>
      <c r="B41" s="766">
        <v>200</v>
      </c>
      <c r="C41" s="1403" t="s">
        <v>169</v>
      </c>
      <c r="D41" s="1404"/>
      <c r="E41" s="767"/>
      <c r="F41" s="737"/>
      <c r="G41" s="767"/>
      <c r="H41" s="768"/>
      <c r="I41" s="769"/>
    </row>
    <row r="42" spans="1:15" s="748" customFormat="1">
      <c r="A42" s="765">
        <f>E42*F42</f>
        <v>89.320000000000007</v>
      </c>
      <c r="B42" s="737">
        <v>22</v>
      </c>
      <c r="C42" s="738" t="s">
        <v>42</v>
      </c>
      <c r="D42" s="737">
        <v>70</v>
      </c>
      <c r="E42" s="767">
        <f>B42*D42/1000</f>
        <v>1.54</v>
      </c>
      <c r="F42" s="765">
        <v>58</v>
      </c>
      <c r="G42" s="787">
        <f>E42</f>
        <v>1.54</v>
      </c>
      <c r="H42" s="768">
        <f t="shared" ref="H42:H46" si="18">D42*B42/1000</f>
        <v>1.54</v>
      </c>
      <c r="I42" s="769">
        <f t="shared" ref="I42:I46" si="19">G42*F42</f>
        <v>89.320000000000007</v>
      </c>
    </row>
    <row r="43" spans="1:15" s="805" customFormat="1" ht="15.95" customHeight="1">
      <c r="A43" s="798">
        <f t="shared" ref="A43" si="20">E43*F43</f>
        <v>196.40279999999998</v>
      </c>
      <c r="B43" s="737">
        <v>22</v>
      </c>
      <c r="C43" s="800" t="s">
        <v>13</v>
      </c>
      <c r="D43" s="799">
        <v>15</v>
      </c>
      <c r="E43" s="801">
        <f t="shared" ref="E43" si="21">D43*B43/1000</f>
        <v>0.33</v>
      </c>
      <c r="F43" s="798">
        <v>595.16</v>
      </c>
      <c r="G43" s="802">
        <f>E43+E93</f>
        <v>0.33</v>
      </c>
      <c r="H43" s="803">
        <f t="shared" si="18"/>
        <v>0.33</v>
      </c>
      <c r="I43" s="804">
        <f t="shared" si="19"/>
        <v>196.40279999999998</v>
      </c>
    </row>
    <row r="44" spans="1:15" s="748" customFormat="1">
      <c r="A44" s="765">
        <f>E44*F44</f>
        <v>0.26400000000000001</v>
      </c>
      <c r="B44" s="737">
        <v>22</v>
      </c>
      <c r="C44" s="786" t="s">
        <v>31</v>
      </c>
      <c r="D44" s="737">
        <v>1</v>
      </c>
      <c r="E44" s="767">
        <f>B44*D44/1000</f>
        <v>2.1999999999999999E-2</v>
      </c>
      <c r="F44" s="765">
        <v>12</v>
      </c>
      <c r="G44" s="787"/>
      <c r="H44" s="768">
        <f t="shared" si="18"/>
        <v>2.1999999999999999E-2</v>
      </c>
      <c r="I44" s="769">
        <f t="shared" si="19"/>
        <v>0</v>
      </c>
    </row>
    <row r="45" spans="1:15" s="748" customFormat="1">
      <c r="A45" s="765">
        <f>SUM(A42:A44)</f>
        <v>285.98680000000002</v>
      </c>
      <c r="B45" s="737"/>
      <c r="C45" s="796" t="s">
        <v>16</v>
      </c>
      <c r="D45" s="737"/>
      <c r="E45" s="767"/>
      <c r="F45" s="765"/>
      <c r="G45" s="787"/>
      <c r="H45" s="768">
        <f t="shared" si="18"/>
        <v>0</v>
      </c>
      <c r="I45" s="769">
        <f t="shared" si="19"/>
        <v>0</v>
      </c>
    </row>
    <row r="46" spans="1:15" s="748" customFormat="1" ht="15.75">
      <c r="A46" s="753">
        <f>A45/B44</f>
        <v>12.999400000000001</v>
      </c>
      <c r="B46" s="737"/>
      <c r="C46" s="796" t="s">
        <v>17</v>
      </c>
      <c r="D46" s="737"/>
      <c r="E46" s="767"/>
      <c r="F46" s="753">
        <f>A46</f>
        <v>12.999400000000001</v>
      </c>
      <c r="G46" s="787"/>
      <c r="H46" s="768">
        <f t="shared" si="18"/>
        <v>0</v>
      </c>
      <c r="I46" s="769">
        <f t="shared" si="19"/>
        <v>0</v>
      </c>
    </row>
    <row r="47" spans="1:15" s="748" customFormat="1" ht="15.75">
      <c r="A47" s="753"/>
      <c r="B47" s="737"/>
      <c r="C47" s="797"/>
      <c r="D47" s="741"/>
      <c r="E47" s="767"/>
      <c r="F47" s="753"/>
      <c r="G47" s="787"/>
      <c r="H47" s="768"/>
      <c r="I47" s="769"/>
    </row>
    <row r="48" spans="1:15" s="748" customFormat="1" ht="15.75">
      <c r="A48" s="806"/>
      <c r="B48" s="766">
        <v>200</v>
      </c>
      <c r="C48" s="807" t="s">
        <v>24</v>
      </c>
      <c r="D48" s="738"/>
      <c r="E48" s="739"/>
      <c r="F48" s="808"/>
      <c r="G48" s="767"/>
      <c r="H48" s="768"/>
      <c r="I48" s="769"/>
      <c r="O48" s="748" t="s">
        <v>18</v>
      </c>
    </row>
    <row r="49" spans="1:9" s="748" customFormat="1">
      <c r="A49" s="765">
        <f>E49*F49</f>
        <v>10.45</v>
      </c>
      <c r="B49" s="737">
        <v>22</v>
      </c>
      <c r="C49" s="786" t="s">
        <v>54</v>
      </c>
      <c r="D49" s="737">
        <v>1</v>
      </c>
      <c r="E49" s="767">
        <f>D49*B49/1000</f>
        <v>2.1999999999999999E-2</v>
      </c>
      <c r="F49" s="765">
        <v>475</v>
      </c>
      <c r="G49" s="787">
        <f>E49</f>
        <v>2.1999999999999999E-2</v>
      </c>
      <c r="H49" s="768">
        <f>D49*B49/1000</f>
        <v>2.1999999999999999E-2</v>
      </c>
      <c r="I49" s="769">
        <f>G49*F49</f>
        <v>10.45</v>
      </c>
    </row>
    <row r="50" spans="1:9" s="748" customFormat="1">
      <c r="A50" s="765">
        <f>E50*F50</f>
        <v>21.12</v>
      </c>
      <c r="B50" s="737">
        <v>22</v>
      </c>
      <c r="C50" s="786" t="s">
        <v>170</v>
      </c>
      <c r="D50" s="737">
        <v>15</v>
      </c>
      <c r="E50" s="767">
        <f>D50*B50/1000</f>
        <v>0.33</v>
      </c>
      <c r="F50" s="765">
        <v>64</v>
      </c>
      <c r="G50" s="787"/>
      <c r="H50" s="768">
        <f>D50*B50/1000</f>
        <v>0.33</v>
      </c>
      <c r="I50" s="769">
        <f>G50*F50</f>
        <v>0</v>
      </c>
    </row>
    <row r="51" spans="1:9" s="748" customFormat="1">
      <c r="A51" s="765">
        <f>SUM(A49:A50)</f>
        <v>31.57</v>
      </c>
      <c r="B51" s="738"/>
      <c r="C51" s="738" t="s">
        <v>16</v>
      </c>
      <c r="D51" s="737"/>
      <c r="E51" s="767"/>
      <c r="F51" s="765"/>
      <c r="G51" s="739"/>
      <c r="H51" s="768">
        <f>D51*B51/1000</f>
        <v>0</v>
      </c>
      <c r="I51" s="769">
        <f>G51*F51</f>
        <v>0</v>
      </c>
    </row>
    <row r="52" spans="1:9" s="748" customFormat="1" ht="15.75">
      <c r="A52" s="753">
        <f>A51/B49</f>
        <v>1.4350000000000001</v>
      </c>
      <c r="B52" s="744"/>
      <c r="C52" s="738" t="s">
        <v>17</v>
      </c>
      <c r="D52" s="737"/>
      <c r="E52" s="767"/>
      <c r="F52" s="753">
        <f>A52</f>
        <v>1.4350000000000001</v>
      </c>
      <c r="G52" s="739"/>
      <c r="H52" s="768">
        <f>D52*B52/1000</f>
        <v>0</v>
      </c>
      <c r="I52" s="769">
        <f>G52*F52</f>
        <v>0</v>
      </c>
    </row>
    <row r="53" spans="1:9" s="817" customFormat="1" ht="15.75">
      <c r="A53" s="809"/>
      <c r="B53" s="810"/>
      <c r="C53" s="811"/>
      <c r="D53" s="812"/>
      <c r="E53" s="813"/>
      <c r="F53" s="809"/>
      <c r="G53" s="814"/>
      <c r="H53" s="815"/>
      <c r="I53" s="816"/>
    </row>
    <row r="54" spans="1:9" s="748" customFormat="1" ht="15.75">
      <c r="A54" s="806"/>
      <c r="B54" s="766">
        <v>43</v>
      </c>
      <c r="C54" s="807" t="s">
        <v>19</v>
      </c>
      <c r="D54" s="738"/>
      <c r="E54" s="739"/>
      <c r="F54" s="808"/>
      <c r="G54" s="739"/>
      <c r="H54" s="768"/>
      <c r="I54" s="769"/>
    </row>
    <row r="55" spans="1:9" s="748" customFormat="1">
      <c r="A55" s="765">
        <f>E55*F55</f>
        <v>69.057999999999993</v>
      </c>
      <c r="B55" s="737">
        <v>22</v>
      </c>
      <c r="C55" s="786" t="s">
        <v>20</v>
      </c>
      <c r="D55" s="737">
        <v>43</v>
      </c>
      <c r="E55" s="767">
        <f>D55*B55/1000</f>
        <v>0.94599999999999995</v>
      </c>
      <c r="F55" s="765">
        <v>73</v>
      </c>
      <c r="G55" s="787">
        <f>E55</f>
        <v>0.94599999999999995</v>
      </c>
      <c r="H55" s="768">
        <f>D55*B55/1000</f>
        <v>0.94599999999999995</v>
      </c>
      <c r="I55" s="769">
        <f>G55*F55</f>
        <v>69.057999999999993</v>
      </c>
    </row>
    <row r="56" spans="1:9" s="748" customFormat="1">
      <c r="A56" s="765">
        <f>SUM(A55)</f>
        <v>69.057999999999993</v>
      </c>
      <c r="B56" s="738"/>
      <c r="C56" s="738" t="s">
        <v>16</v>
      </c>
      <c r="D56" s="737"/>
      <c r="E56" s="767"/>
      <c r="F56" s="765"/>
      <c r="G56" s="739"/>
      <c r="H56" s="768">
        <f>D56*B56/1000</f>
        <v>0</v>
      </c>
      <c r="I56" s="769">
        <f>G56*F56</f>
        <v>0</v>
      </c>
    </row>
    <row r="57" spans="1:9" s="748" customFormat="1" ht="15.75">
      <c r="A57" s="753">
        <f>A56/B55</f>
        <v>3.1389999999999998</v>
      </c>
      <c r="B57" s="744"/>
      <c r="C57" s="738" t="s">
        <v>17</v>
      </c>
      <c r="D57" s="737"/>
      <c r="E57" s="767"/>
      <c r="F57" s="753">
        <f>A57</f>
        <v>3.1389999999999998</v>
      </c>
      <c r="G57" s="739"/>
      <c r="H57" s="768">
        <f>D57*B57/1000</f>
        <v>0</v>
      </c>
      <c r="I57" s="769">
        <f>G57*F57</f>
        <v>0</v>
      </c>
    </row>
    <row r="58" spans="1:9" s="748" customFormat="1" ht="15.75">
      <c r="A58" s="753"/>
      <c r="B58" s="744"/>
      <c r="C58" s="738"/>
      <c r="D58" s="737"/>
      <c r="E58" s="767"/>
      <c r="F58" s="753"/>
      <c r="G58" s="739"/>
      <c r="H58" s="768"/>
      <c r="I58" s="769"/>
    </row>
    <row r="59" spans="1:9" s="748" customFormat="1" ht="15.75">
      <c r="A59" s="806"/>
      <c r="B59" s="766">
        <v>43</v>
      </c>
      <c r="C59" s="807" t="s">
        <v>32</v>
      </c>
      <c r="D59" s="738"/>
      <c r="E59" s="739"/>
      <c r="F59" s="808"/>
      <c r="G59" s="739"/>
      <c r="H59" s="768"/>
      <c r="I59" s="769"/>
    </row>
    <row r="60" spans="1:9" s="748" customFormat="1">
      <c r="A60" s="765">
        <f>E60*F60</f>
        <v>66.517769999999999</v>
      </c>
      <c r="B60" s="737">
        <v>22</v>
      </c>
      <c r="C60" s="786" t="s">
        <v>100</v>
      </c>
      <c r="D60" s="737">
        <v>42.585000000000001</v>
      </c>
      <c r="E60" s="767">
        <f>D60*B60/1000</f>
        <v>0.93686999999999998</v>
      </c>
      <c r="F60" s="765">
        <v>71</v>
      </c>
      <c r="G60" s="787">
        <f>E60</f>
        <v>0.93686999999999998</v>
      </c>
      <c r="H60" s="768">
        <f>D60*B60/1000</f>
        <v>0.93686999999999998</v>
      </c>
      <c r="I60" s="769">
        <f>G60*F60</f>
        <v>66.517769999999999</v>
      </c>
    </row>
    <row r="61" spans="1:9" s="748" customFormat="1">
      <c r="A61" s="765">
        <f>SUM(A60)</f>
        <v>66.517769999999999</v>
      </c>
      <c r="B61" s="738"/>
      <c r="C61" s="738" t="s">
        <v>16</v>
      </c>
      <c r="D61" s="737"/>
      <c r="E61" s="767"/>
      <c r="F61" s="765"/>
      <c r="G61" s="739"/>
      <c r="H61" s="768">
        <f>D61*B61/1000</f>
        <v>0</v>
      </c>
      <c r="I61" s="769">
        <f>G61*F61</f>
        <v>0</v>
      </c>
    </row>
    <row r="62" spans="1:9" s="748" customFormat="1" ht="15.75">
      <c r="A62" s="753">
        <f>A61/B60</f>
        <v>3.0235349999999999</v>
      </c>
      <c r="B62" s="744"/>
      <c r="C62" s="738" t="s">
        <v>17</v>
      </c>
      <c r="D62" s="737"/>
      <c r="E62" s="767"/>
      <c r="F62" s="753">
        <f>A62</f>
        <v>3.0235349999999999</v>
      </c>
      <c r="G62" s="739"/>
      <c r="H62" s="768">
        <f>D62*B62/1000</f>
        <v>0</v>
      </c>
      <c r="I62" s="769">
        <f>G62*F62</f>
        <v>0</v>
      </c>
    </row>
    <row r="63" spans="1:9" s="748" customFormat="1" ht="15.75">
      <c r="A63" s="753"/>
      <c r="B63" s="744"/>
      <c r="C63" s="738"/>
      <c r="D63" s="737"/>
      <c r="E63" s="767"/>
      <c r="F63" s="753"/>
      <c r="G63" s="739"/>
      <c r="H63" s="768"/>
      <c r="I63" s="769"/>
    </row>
    <row r="64" spans="1:9" s="748" customFormat="1" ht="15.75">
      <c r="A64" s="753">
        <f>A61+A56+A51+A45+A38+A28</f>
        <v>1649.9987405000002</v>
      </c>
      <c r="B64" s="738"/>
      <c r="C64" s="744" t="s">
        <v>21</v>
      </c>
      <c r="D64" s="738"/>
      <c r="E64" s="739"/>
      <c r="F64" s="753">
        <f>F65*B60</f>
        <v>1649.9987405000002</v>
      </c>
      <c r="G64" s="739"/>
      <c r="H64" s="736"/>
      <c r="I64" s="769">
        <f>SUM(I14:I63)</f>
        <v>1649.9987404999997</v>
      </c>
    </row>
    <row r="65" spans="1:9" s="748" customFormat="1" ht="15.75">
      <c r="A65" s="753">
        <f>A64/B60</f>
        <v>74.999942750000002</v>
      </c>
      <c r="B65" s="738"/>
      <c r="C65" s="744" t="s">
        <v>17</v>
      </c>
      <c r="D65" s="738"/>
      <c r="E65" s="739"/>
      <c r="F65" s="753">
        <f>A65</f>
        <v>74.999942750000002</v>
      </c>
      <c r="G65" s="739"/>
      <c r="H65" s="768"/>
      <c r="I65" s="769"/>
    </row>
    <row r="66" spans="1:9" s="748" customFormat="1" ht="15.75">
      <c r="C66" s="1387" t="s">
        <v>101</v>
      </c>
      <c r="D66" s="1387"/>
      <c r="E66" s="1387"/>
      <c r="F66" s="1387"/>
      <c r="G66" s="1387"/>
      <c r="H66" s="818"/>
      <c r="I66" s="731"/>
    </row>
    <row r="67" spans="1:9" s="748" customFormat="1" ht="15.75">
      <c r="C67" s="1387" t="s">
        <v>22</v>
      </c>
      <c r="D67" s="1387"/>
      <c r="E67" s="1387"/>
      <c r="F67" s="1387"/>
      <c r="G67" s="1387"/>
      <c r="H67" s="818"/>
      <c r="I67" s="731"/>
    </row>
    <row r="68" spans="1:9" s="748" customFormat="1" ht="15.75">
      <c r="B68" s="819"/>
      <c r="C68" s="819" t="s">
        <v>23</v>
      </c>
      <c r="D68" s="819"/>
      <c r="E68" s="819"/>
      <c r="F68" s="819"/>
      <c r="G68" s="819"/>
      <c r="H68" s="731"/>
      <c r="I68" s="731"/>
    </row>
  </sheetData>
  <mergeCells count="13">
    <mergeCell ref="C67:G67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1:D31"/>
    <mergeCell ref="C41:D41"/>
    <mergeCell ref="C66:G66"/>
  </mergeCells>
  <pageMargins left="0.7" right="0.7" top="0.75" bottom="0.75" header="0.3" footer="0.3"/>
  <pageSetup paperSize="9" scale="65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topLeftCell="A14" zoomScale="84" zoomScaleSheetLayoutView="84" workbookViewId="0">
      <selection activeCell="D20" sqref="D20"/>
    </sheetView>
  </sheetViews>
  <sheetFormatPr defaultRowHeight="15"/>
  <cols>
    <col min="1" max="1" width="13.28515625" style="1026" customWidth="1"/>
    <col min="2" max="2" width="9.140625" style="1026"/>
    <col min="3" max="3" width="56.7109375" style="1026" customWidth="1"/>
    <col min="4" max="4" width="11.5703125" style="1026" customWidth="1"/>
    <col min="5" max="5" width="11.28515625" style="1026" customWidth="1"/>
    <col min="6" max="6" width="13.28515625" style="1026" customWidth="1"/>
    <col min="7" max="7" width="11.7109375" style="1026" customWidth="1"/>
    <col min="8" max="8" width="8.85546875" style="1026" customWidth="1"/>
    <col min="9" max="9" width="13" style="1026" customWidth="1"/>
    <col min="10" max="16384" width="9.140625" style="1026"/>
  </cols>
  <sheetData>
    <row r="1" spans="1:9" s="960" customFormat="1">
      <c r="H1" s="961"/>
      <c r="I1" s="961"/>
    </row>
    <row r="2" spans="1:9" s="960" customFormat="1" ht="15.75">
      <c r="A2" s="962"/>
      <c r="B2" s="1421" t="s">
        <v>0</v>
      </c>
      <c r="C2" s="1421"/>
      <c r="D2" s="1421"/>
      <c r="E2" s="1421"/>
      <c r="F2" s="1421"/>
      <c r="G2" s="1421"/>
      <c r="H2" s="961"/>
      <c r="I2" s="961"/>
    </row>
    <row r="3" spans="1:9" s="960" customFormat="1" ht="12.75" customHeight="1">
      <c r="A3" s="962"/>
      <c r="B3" s="1421"/>
      <c r="C3" s="1421"/>
      <c r="D3" s="1421"/>
      <c r="E3" s="1421"/>
      <c r="F3" s="1421"/>
      <c r="G3" s="1421"/>
      <c r="H3" s="961"/>
      <c r="I3" s="961"/>
    </row>
    <row r="4" spans="1:9" s="960" customFormat="1" ht="30" customHeight="1">
      <c r="A4" s="962"/>
      <c r="B4" s="1422"/>
      <c r="C4" s="1424" t="s">
        <v>1</v>
      </c>
      <c r="D4" s="1426" t="s">
        <v>2</v>
      </c>
      <c r="E4" s="1428" t="s">
        <v>3</v>
      </c>
      <c r="F4" s="963"/>
      <c r="G4" s="964"/>
      <c r="H4" s="961"/>
      <c r="I4" s="961"/>
    </row>
    <row r="5" spans="1:9" s="960" customFormat="1" ht="40.5" customHeight="1">
      <c r="A5" s="965"/>
      <c r="B5" s="1423"/>
      <c r="C5" s="1425"/>
      <c r="D5" s="1427"/>
      <c r="E5" s="1429"/>
      <c r="F5" s="1430" t="s">
        <v>4</v>
      </c>
      <c r="G5" s="1431"/>
      <c r="H5" s="961"/>
      <c r="I5" s="961"/>
    </row>
    <row r="6" spans="1:9" s="960" customFormat="1" ht="15.95" customHeight="1">
      <c r="A6" s="966"/>
      <c r="B6" s="967"/>
      <c r="C6" s="968"/>
      <c r="D6" s="969"/>
      <c r="E6" s="970"/>
      <c r="F6" s="1432" t="s">
        <v>5</v>
      </c>
      <c r="G6" s="1433"/>
      <c r="H6" s="961"/>
      <c r="I6" s="961"/>
    </row>
    <row r="7" spans="1:9" s="960" customFormat="1" ht="15.95" customHeight="1">
      <c r="A7" s="966"/>
      <c r="B7" s="971"/>
      <c r="C7" s="968"/>
      <c r="D7" s="969"/>
      <c r="E7" s="970"/>
      <c r="F7" s="972"/>
      <c r="G7" s="973"/>
      <c r="H7" s="961"/>
      <c r="I7" s="961"/>
    </row>
    <row r="8" spans="1:9" s="960" customFormat="1" ht="15.95" customHeight="1">
      <c r="A8" s="966"/>
      <c r="B8" s="971"/>
      <c r="C8" s="968"/>
      <c r="D8" s="969"/>
      <c r="E8" s="970"/>
      <c r="F8" s="1434"/>
      <c r="G8" s="1435"/>
      <c r="H8" s="961"/>
      <c r="I8" s="961"/>
    </row>
    <row r="9" spans="1:9" s="960" customFormat="1" ht="15.95" customHeight="1">
      <c r="A9" s="966"/>
      <c r="B9" s="971"/>
      <c r="C9" s="974"/>
      <c r="D9" s="969"/>
      <c r="E9" s="970"/>
      <c r="F9" s="963"/>
      <c r="G9" s="975"/>
      <c r="H9" s="961"/>
      <c r="I9" s="961"/>
    </row>
    <row r="10" spans="1:9" s="960" customFormat="1" ht="15.95" customHeight="1">
      <c r="A10" s="976"/>
      <c r="B10" s="977"/>
      <c r="C10" s="968"/>
      <c r="D10" s="969"/>
      <c r="E10" s="970"/>
      <c r="F10" s="963"/>
      <c r="G10" s="975"/>
      <c r="H10" s="961"/>
      <c r="I10" s="961"/>
    </row>
    <row r="11" spans="1:9" s="960" customFormat="1" ht="20.100000000000001" customHeight="1">
      <c r="A11" s="962"/>
      <c r="B11" s="978"/>
      <c r="C11" s="979" t="s">
        <v>135</v>
      </c>
      <c r="D11" s="964"/>
      <c r="E11" s="963"/>
      <c r="F11" s="963"/>
      <c r="G11" s="964"/>
      <c r="H11" s="961"/>
      <c r="I11" s="961"/>
    </row>
    <row r="12" spans="1:9" s="960" customFormat="1" ht="75">
      <c r="A12" s="980" t="s">
        <v>6</v>
      </c>
      <c r="B12" s="981" t="s">
        <v>7</v>
      </c>
      <c r="C12" s="981" t="s">
        <v>8</v>
      </c>
      <c r="D12" s="981" t="s">
        <v>9</v>
      </c>
      <c r="E12" s="982" t="s">
        <v>10</v>
      </c>
      <c r="F12" s="981" t="s">
        <v>11</v>
      </c>
      <c r="G12" s="982" t="s">
        <v>12</v>
      </c>
      <c r="H12" s="961"/>
      <c r="I12" s="961"/>
    </row>
    <row r="13" spans="1:9" s="960" customFormat="1" ht="20.100000000000001" customHeight="1">
      <c r="A13" s="983"/>
      <c r="B13" s="984"/>
      <c r="C13" s="985">
        <v>45245</v>
      </c>
      <c r="D13" s="981"/>
      <c r="E13" s="982"/>
      <c r="F13" s="984"/>
      <c r="G13" s="982"/>
      <c r="H13" s="961"/>
      <c r="I13" s="961"/>
    </row>
    <row r="14" spans="1:9" s="978" customFormat="1" ht="15.95" customHeight="1">
      <c r="A14" s="983"/>
      <c r="B14" s="968"/>
      <c r="C14" s="986"/>
      <c r="D14" s="971"/>
      <c r="E14" s="987"/>
      <c r="F14" s="983"/>
      <c r="G14" s="987"/>
      <c r="H14" s="988"/>
      <c r="I14" s="989"/>
    </row>
    <row r="15" spans="1:9" s="978" customFormat="1" ht="15.95" customHeight="1">
      <c r="A15" s="990"/>
      <c r="B15" s="991" t="s">
        <v>176</v>
      </c>
      <c r="C15" s="1436" t="s">
        <v>177</v>
      </c>
      <c r="D15" s="1437"/>
      <c r="E15" s="987"/>
      <c r="F15" s="967"/>
      <c r="G15" s="987"/>
      <c r="H15" s="988"/>
      <c r="I15" s="989"/>
    </row>
    <row r="16" spans="1:9" s="978" customFormat="1" ht="15.95" customHeight="1">
      <c r="A16" s="990">
        <f>E16*F16</f>
        <v>8165.9110000000001</v>
      </c>
      <c r="B16" s="967">
        <v>211</v>
      </c>
      <c r="C16" s="968" t="s">
        <v>178</v>
      </c>
      <c r="D16" s="967">
        <v>169</v>
      </c>
      <c r="E16" s="987">
        <f>B16*D16/1000</f>
        <v>35.658999999999999</v>
      </c>
      <c r="F16" s="990">
        <v>229</v>
      </c>
      <c r="G16" s="992">
        <f>E16</f>
        <v>35.658999999999999</v>
      </c>
      <c r="H16" s="988">
        <f t="shared" ref="H16:H21" si="0">D16*B16/1000</f>
        <v>35.658999999999999</v>
      </c>
      <c r="I16" s="989">
        <f t="shared" ref="I16:I21" si="1">G16*F16</f>
        <v>8165.9110000000001</v>
      </c>
    </row>
    <row r="17" spans="1:15" s="978" customFormat="1" ht="15.95" customHeight="1">
      <c r="A17" s="990">
        <f>E17*F17</f>
        <v>1259.6699999999998</v>
      </c>
      <c r="B17" s="967">
        <v>211</v>
      </c>
      <c r="C17" s="993" t="s">
        <v>13</v>
      </c>
      <c r="D17" s="967">
        <v>10</v>
      </c>
      <c r="E17" s="987">
        <f>D17*B17/1000</f>
        <v>2.11</v>
      </c>
      <c r="F17" s="990">
        <v>597</v>
      </c>
      <c r="G17" s="992">
        <f>E17+E25</f>
        <v>3.165</v>
      </c>
      <c r="H17" s="988">
        <f t="shared" si="0"/>
        <v>2.11</v>
      </c>
      <c r="I17" s="989">
        <f t="shared" si="1"/>
        <v>1889.5050000000001</v>
      </c>
    </row>
    <row r="18" spans="1:15" s="1000" customFormat="1" ht="15.95" customHeight="1">
      <c r="A18" s="990">
        <f>E18*F18</f>
        <v>99.077159999999992</v>
      </c>
      <c r="B18" s="967">
        <v>211</v>
      </c>
      <c r="C18" s="994" t="s">
        <v>28</v>
      </c>
      <c r="D18" s="995">
        <v>4</v>
      </c>
      <c r="E18" s="996">
        <f>D18*B18/1000</f>
        <v>0.84399999999999997</v>
      </c>
      <c r="F18" s="997">
        <v>117.39</v>
      </c>
      <c r="G18" s="992">
        <f>E18</f>
        <v>0.84399999999999997</v>
      </c>
      <c r="H18" s="998">
        <f t="shared" si="0"/>
        <v>0.84399999999999997</v>
      </c>
      <c r="I18" s="999">
        <f t="shared" si="1"/>
        <v>99.077159999999992</v>
      </c>
    </row>
    <row r="19" spans="1:15" s="978" customFormat="1" ht="15.95" customHeight="1">
      <c r="A19" s="990">
        <f>E19*F19</f>
        <v>3.3861279999999998</v>
      </c>
      <c r="B19" s="967">
        <v>211</v>
      </c>
      <c r="C19" s="993" t="s">
        <v>31</v>
      </c>
      <c r="D19" s="967">
        <v>1.0029999999999999</v>
      </c>
      <c r="E19" s="987">
        <f>B19*D19/1000</f>
        <v>0.21163299999999999</v>
      </c>
      <c r="F19" s="990">
        <v>16</v>
      </c>
      <c r="G19" s="992">
        <f>E19+E27</f>
        <v>0.42263299999999998</v>
      </c>
      <c r="H19" s="988">
        <f t="shared" si="0"/>
        <v>0.21163299999999999</v>
      </c>
      <c r="I19" s="989">
        <f t="shared" si="1"/>
        <v>6.7621279999999997</v>
      </c>
    </row>
    <row r="20" spans="1:15" s="978" customFormat="1" ht="15.95" customHeight="1">
      <c r="A20" s="990">
        <f>SUM(A16:A19)</f>
        <v>9528.044288000001</v>
      </c>
      <c r="B20" s="967"/>
      <c r="C20" s="1001" t="s">
        <v>16</v>
      </c>
      <c r="D20" s="967"/>
      <c r="E20" s="987"/>
      <c r="F20" s="990"/>
      <c r="G20" s="1002"/>
      <c r="H20" s="988">
        <f t="shared" si="0"/>
        <v>0</v>
      </c>
      <c r="I20" s="989">
        <f t="shared" si="1"/>
        <v>0</v>
      </c>
    </row>
    <row r="21" spans="1:15" s="978" customFormat="1" ht="15.95" customHeight="1">
      <c r="A21" s="983">
        <f>A20/B16</f>
        <v>45.156608000000006</v>
      </c>
      <c r="B21" s="967"/>
      <c r="C21" s="1001" t="s">
        <v>17</v>
      </c>
      <c r="D21" s="967"/>
      <c r="E21" s="987"/>
      <c r="F21" s="983">
        <f>A21</f>
        <v>45.156608000000006</v>
      </c>
      <c r="G21" s="1002"/>
      <c r="H21" s="988">
        <f t="shared" si="0"/>
        <v>0</v>
      </c>
      <c r="I21" s="989">
        <f t="shared" si="1"/>
        <v>0</v>
      </c>
    </row>
    <row r="22" spans="1:15" s="978" customFormat="1" ht="15.95" customHeight="1">
      <c r="A22" s="983"/>
      <c r="B22" s="967"/>
      <c r="C22" s="1003"/>
      <c r="D22" s="971"/>
      <c r="E22" s="987"/>
      <c r="F22" s="983"/>
      <c r="G22" s="992"/>
      <c r="H22" s="988"/>
      <c r="I22" s="989"/>
    </row>
    <row r="23" spans="1:15" s="978" customFormat="1" ht="15.95" customHeight="1">
      <c r="A23" s="1004"/>
      <c r="B23" s="991">
        <v>150</v>
      </c>
      <c r="C23" s="1005" t="s">
        <v>131</v>
      </c>
      <c r="D23" s="968"/>
      <c r="E23" s="969"/>
      <c r="F23" s="1006"/>
      <c r="G23" s="987"/>
      <c r="H23" s="988"/>
      <c r="I23" s="989"/>
      <c r="O23" s="978" t="s">
        <v>18</v>
      </c>
    </row>
    <row r="24" spans="1:15" s="978" customFormat="1" ht="15.95" customHeight="1">
      <c r="A24" s="990">
        <f>E24*F24</f>
        <v>797.57999999999993</v>
      </c>
      <c r="B24" s="967">
        <v>211</v>
      </c>
      <c r="C24" s="993" t="s">
        <v>77</v>
      </c>
      <c r="D24" s="967">
        <v>189</v>
      </c>
      <c r="E24" s="987">
        <f>D24*B24/1000</f>
        <v>39.878999999999998</v>
      </c>
      <c r="F24" s="990">
        <v>20</v>
      </c>
      <c r="G24" s="1007">
        <f>E24</f>
        <v>39.878999999999998</v>
      </c>
      <c r="H24" s="988">
        <f t="shared" ref="H24:H29" si="2">D24*B24/1000</f>
        <v>39.878999999999998</v>
      </c>
      <c r="I24" s="989">
        <f t="shared" ref="I24:I29" si="3">G24*F24</f>
        <v>797.57999999999993</v>
      </c>
    </row>
    <row r="25" spans="1:15" s="978" customFormat="1" ht="15.95" customHeight="1">
      <c r="A25" s="990">
        <f>E25*F25</f>
        <v>629.83499999999992</v>
      </c>
      <c r="B25" s="967">
        <v>211</v>
      </c>
      <c r="C25" s="993" t="s">
        <v>13</v>
      </c>
      <c r="D25" s="967">
        <v>5</v>
      </c>
      <c r="E25" s="987">
        <f>D25*B25/1000</f>
        <v>1.0549999999999999</v>
      </c>
      <c r="F25" s="990">
        <v>597</v>
      </c>
      <c r="G25" s="992"/>
      <c r="H25" s="988">
        <f t="shared" si="2"/>
        <v>1.0549999999999999</v>
      </c>
      <c r="I25" s="989">
        <f t="shared" si="3"/>
        <v>0</v>
      </c>
    </row>
    <row r="26" spans="1:15" s="978" customFormat="1" ht="15.95" customHeight="1">
      <c r="A26" s="990">
        <f>E26*F26</f>
        <v>344.62461200000001</v>
      </c>
      <c r="B26" s="967">
        <v>211</v>
      </c>
      <c r="C26" s="993" t="s">
        <v>132</v>
      </c>
      <c r="D26" s="967">
        <v>24.018999999999998</v>
      </c>
      <c r="E26" s="987">
        <f>D26*B26/1000</f>
        <v>5.068009</v>
      </c>
      <c r="F26" s="990">
        <v>68</v>
      </c>
      <c r="G26" s="992">
        <f>E26</f>
        <v>5.068009</v>
      </c>
      <c r="H26" s="988">
        <f t="shared" si="2"/>
        <v>5.068009</v>
      </c>
      <c r="I26" s="989">
        <f t="shared" si="3"/>
        <v>344.62461200000001</v>
      </c>
    </row>
    <row r="27" spans="1:15" s="978" customFormat="1" ht="15.95" customHeight="1">
      <c r="A27" s="990">
        <f>E27*F27</f>
        <v>3.3759999999999999</v>
      </c>
      <c r="B27" s="967">
        <v>211</v>
      </c>
      <c r="C27" s="993" t="s">
        <v>31</v>
      </c>
      <c r="D27" s="967">
        <v>1</v>
      </c>
      <c r="E27" s="987">
        <f>B27*D27/1000</f>
        <v>0.21099999999999999</v>
      </c>
      <c r="F27" s="990">
        <v>16</v>
      </c>
      <c r="G27" s="992"/>
      <c r="H27" s="988">
        <f t="shared" si="2"/>
        <v>0.21099999999999999</v>
      </c>
      <c r="I27" s="989">
        <f t="shared" si="3"/>
        <v>0</v>
      </c>
    </row>
    <row r="28" spans="1:15" s="978" customFormat="1" ht="15.95" customHeight="1">
      <c r="A28" s="990">
        <f>SUM(A24:A27)</f>
        <v>1775.415612</v>
      </c>
      <c r="B28" s="968"/>
      <c r="C28" s="968" t="s">
        <v>16</v>
      </c>
      <c r="D28" s="967"/>
      <c r="E28" s="987"/>
      <c r="F28" s="990"/>
      <c r="G28" s="969"/>
      <c r="H28" s="988">
        <f t="shared" si="2"/>
        <v>0</v>
      </c>
      <c r="I28" s="989">
        <f t="shared" si="3"/>
        <v>0</v>
      </c>
    </row>
    <row r="29" spans="1:15" s="978" customFormat="1" ht="15.95" customHeight="1">
      <c r="A29" s="983">
        <f>A28/B27</f>
        <v>8.4142919999999997</v>
      </c>
      <c r="B29" s="974"/>
      <c r="C29" s="968" t="s">
        <v>17</v>
      </c>
      <c r="D29" s="967"/>
      <c r="E29" s="987"/>
      <c r="F29" s="983">
        <f>A29</f>
        <v>8.4142919999999997</v>
      </c>
      <c r="G29" s="969"/>
      <c r="H29" s="988">
        <f t="shared" si="2"/>
        <v>0</v>
      </c>
      <c r="I29" s="989">
        <f t="shared" si="3"/>
        <v>0</v>
      </c>
    </row>
    <row r="30" spans="1:15" s="1016" customFormat="1" ht="15.95" customHeight="1">
      <c r="A30" s="1008"/>
      <c r="B30" s="1009"/>
      <c r="C30" s="1010"/>
      <c r="D30" s="1011"/>
      <c r="E30" s="1012"/>
      <c r="F30" s="1008"/>
      <c r="G30" s="1013"/>
      <c r="H30" s="1014"/>
      <c r="I30" s="1015"/>
    </row>
    <row r="31" spans="1:15" s="1016" customFormat="1" ht="15.95" customHeight="1">
      <c r="A31" s="1017"/>
      <c r="B31" s="1018">
        <v>40</v>
      </c>
      <c r="C31" s="1019" t="s">
        <v>179</v>
      </c>
      <c r="D31" s="1010"/>
      <c r="E31" s="1013"/>
      <c r="F31" s="1020"/>
      <c r="G31" s="1013"/>
      <c r="H31" s="1014"/>
      <c r="I31" s="1015"/>
    </row>
    <row r="32" spans="1:15" s="1016" customFormat="1" ht="15.95" customHeight="1">
      <c r="A32" s="1021">
        <f>E32*F32</f>
        <v>1171.81593</v>
      </c>
      <c r="B32" s="1011">
        <v>211</v>
      </c>
      <c r="C32" s="1022" t="s">
        <v>180</v>
      </c>
      <c r="D32" s="1011">
        <v>61.707000000000001</v>
      </c>
      <c r="E32" s="1012">
        <f>D32*B32/1000</f>
        <v>13.020177</v>
      </c>
      <c r="F32" s="1021">
        <v>90</v>
      </c>
      <c r="G32" s="1146">
        <f>E32</f>
        <v>13.020177</v>
      </c>
      <c r="H32" s="1014">
        <f>D32*B32/1000</f>
        <v>13.020177</v>
      </c>
      <c r="I32" s="1015">
        <f>G32*F32</f>
        <v>1171.81593</v>
      </c>
    </row>
    <row r="33" spans="1:15" s="1016" customFormat="1" ht="15.95" customHeight="1">
      <c r="A33" s="1021">
        <f>SUM(A32)</f>
        <v>1171.81593</v>
      </c>
      <c r="B33" s="1010"/>
      <c r="C33" s="1010" t="s">
        <v>16</v>
      </c>
      <c r="D33" s="1011"/>
      <c r="E33" s="1012"/>
      <c r="F33" s="1021"/>
      <c r="G33" s="1013"/>
      <c r="H33" s="1014">
        <f>D33*B33/1000</f>
        <v>0</v>
      </c>
      <c r="I33" s="1015">
        <f>G33*F33</f>
        <v>0</v>
      </c>
    </row>
    <row r="34" spans="1:15" s="1016" customFormat="1" ht="15.95" customHeight="1">
      <c r="A34" s="1008">
        <f>A33/B32</f>
        <v>5.5536300000000001</v>
      </c>
      <c r="B34" s="1009"/>
      <c r="C34" s="1010" t="s">
        <v>17</v>
      </c>
      <c r="D34" s="1011"/>
      <c r="E34" s="1012"/>
      <c r="F34" s="1008">
        <f>A34</f>
        <v>5.5536300000000001</v>
      </c>
      <c r="G34" s="1013"/>
      <c r="H34" s="1014">
        <f>D34*B34/1000</f>
        <v>0</v>
      </c>
      <c r="I34" s="1015">
        <f>G34*F34</f>
        <v>0</v>
      </c>
    </row>
    <row r="35" spans="1:15" s="1016" customFormat="1" ht="15.95" customHeight="1">
      <c r="A35" s="1008"/>
      <c r="B35" s="1009"/>
      <c r="C35" s="1010"/>
      <c r="D35" s="1011"/>
      <c r="E35" s="1012"/>
      <c r="F35" s="1008"/>
      <c r="G35" s="1013"/>
      <c r="H35" s="1014"/>
      <c r="I35" s="1015"/>
    </row>
    <row r="36" spans="1:15" s="978" customFormat="1" ht="15.95" customHeight="1">
      <c r="A36" s="1004"/>
      <c r="B36" s="991">
        <v>200</v>
      </c>
      <c r="C36" s="1005" t="s">
        <v>181</v>
      </c>
      <c r="D36" s="968"/>
      <c r="E36" s="969"/>
      <c r="F36" s="1006"/>
      <c r="G36" s="987"/>
      <c r="H36" s="988"/>
      <c r="I36" s="989"/>
      <c r="O36" s="978" t="s">
        <v>18</v>
      </c>
    </row>
    <row r="37" spans="1:15" s="978" customFormat="1" ht="15.95" customHeight="1">
      <c r="A37" s="990">
        <f>E37*F37</f>
        <v>2494.006496</v>
      </c>
      <c r="B37" s="967">
        <v>211</v>
      </c>
      <c r="C37" s="993" t="s">
        <v>181</v>
      </c>
      <c r="D37" s="967">
        <v>203.792</v>
      </c>
      <c r="E37" s="987">
        <f>D37*B37/1000</f>
        <v>43.000112000000001</v>
      </c>
      <c r="F37" s="990">
        <v>58</v>
      </c>
      <c r="G37" s="1007">
        <f>E37</f>
        <v>43.000112000000001</v>
      </c>
      <c r="H37" s="988">
        <f>D37*B37/1000</f>
        <v>43.000112000000001</v>
      </c>
      <c r="I37" s="989">
        <f>G37*F37</f>
        <v>2494.006496</v>
      </c>
    </row>
    <row r="38" spans="1:15" s="978" customFormat="1" ht="15.95" customHeight="1">
      <c r="A38" s="990">
        <f>SUM(A37:A37)</f>
        <v>2494.006496</v>
      </c>
      <c r="B38" s="968"/>
      <c r="C38" s="968" t="s">
        <v>16</v>
      </c>
      <c r="D38" s="967"/>
      <c r="E38" s="987"/>
      <c r="F38" s="990"/>
      <c r="G38" s="969"/>
      <c r="H38" s="988">
        <f>D38*B38/1000</f>
        <v>0</v>
      </c>
      <c r="I38" s="989">
        <f>G38*F38</f>
        <v>0</v>
      </c>
    </row>
    <row r="39" spans="1:15" s="978" customFormat="1" ht="15.95" customHeight="1">
      <c r="A39" s="983">
        <f>A38/B37</f>
        <v>11.819936</v>
      </c>
      <c r="B39" s="974"/>
      <c r="C39" s="968" t="s">
        <v>17</v>
      </c>
      <c r="D39" s="967"/>
      <c r="E39" s="987"/>
      <c r="F39" s="983">
        <f>A39</f>
        <v>11.819936</v>
      </c>
      <c r="G39" s="969"/>
      <c r="H39" s="988">
        <f>D39*B39/1000</f>
        <v>0</v>
      </c>
      <c r="I39" s="989">
        <f>G39*F39</f>
        <v>0</v>
      </c>
    </row>
    <row r="40" spans="1:15" s="978" customFormat="1" ht="15.95" customHeight="1">
      <c r="A40" s="983"/>
      <c r="B40" s="974"/>
      <c r="C40" s="968"/>
      <c r="D40" s="967"/>
      <c r="E40" s="987"/>
      <c r="F40" s="983"/>
      <c r="G40" s="969"/>
      <c r="H40" s="988"/>
      <c r="I40" s="989"/>
    </row>
    <row r="41" spans="1:15" s="978" customFormat="1" ht="15.95" customHeight="1">
      <c r="A41" s="1004"/>
      <c r="B41" s="991">
        <v>24</v>
      </c>
      <c r="C41" s="1005" t="s">
        <v>19</v>
      </c>
      <c r="D41" s="968"/>
      <c r="E41" s="969"/>
      <c r="F41" s="1006"/>
      <c r="G41" s="969"/>
      <c r="H41" s="988"/>
      <c r="I41" s="989"/>
    </row>
    <row r="42" spans="1:15" s="978" customFormat="1" ht="15.95" customHeight="1">
      <c r="A42" s="990">
        <f>E42*F42</f>
        <v>573.91999999999996</v>
      </c>
      <c r="B42" s="967">
        <v>211</v>
      </c>
      <c r="C42" s="993" t="s">
        <v>20</v>
      </c>
      <c r="D42" s="967">
        <v>32</v>
      </c>
      <c r="E42" s="987">
        <f>D42*B42/1000</f>
        <v>6.7519999999999998</v>
      </c>
      <c r="F42" s="990">
        <v>85</v>
      </c>
      <c r="G42" s="1007">
        <f>E42</f>
        <v>6.7519999999999998</v>
      </c>
      <c r="H42" s="988">
        <f>D42*B42/1000</f>
        <v>6.7519999999999998</v>
      </c>
      <c r="I42" s="989">
        <f>G42*F42</f>
        <v>573.91999999999996</v>
      </c>
    </row>
    <row r="43" spans="1:15" s="978" customFormat="1" ht="15.95" customHeight="1">
      <c r="A43" s="990">
        <f>SUM(A42:A42)</f>
        <v>573.91999999999996</v>
      </c>
      <c r="B43" s="968"/>
      <c r="C43" s="968" t="s">
        <v>16</v>
      </c>
      <c r="D43" s="967"/>
      <c r="E43" s="987"/>
      <c r="F43" s="990"/>
      <c r="G43" s="969"/>
      <c r="H43" s="988">
        <f>D43*B43/1000</f>
        <v>0</v>
      </c>
      <c r="I43" s="989">
        <f>G43*F43</f>
        <v>0</v>
      </c>
    </row>
    <row r="44" spans="1:15" s="978" customFormat="1" ht="15.95" customHeight="1">
      <c r="A44" s="983">
        <f>A43/B42</f>
        <v>2.7199999999999998</v>
      </c>
      <c r="B44" s="974"/>
      <c r="C44" s="968" t="s">
        <v>17</v>
      </c>
      <c r="D44" s="967"/>
      <c r="E44" s="987"/>
      <c r="F44" s="983">
        <f>A44</f>
        <v>2.7199999999999998</v>
      </c>
      <c r="G44" s="969"/>
      <c r="H44" s="988">
        <f>D44*B44/1000</f>
        <v>0</v>
      </c>
      <c r="I44" s="989">
        <f>G44*F44</f>
        <v>0</v>
      </c>
    </row>
    <row r="45" spans="1:15" s="978" customFormat="1" ht="15.95" customHeight="1">
      <c r="A45" s="983"/>
      <c r="B45" s="974"/>
      <c r="C45" s="968"/>
      <c r="D45" s="967"/>
      <c r="E45" s="987"/>
      <c r="F45" s="983"/>
      <c r="G45" s="969"/>
      <c r="H45" s="988"/>
      <c r="I45" s="989"/>
    </row>
    <row r="46" spans="1:15" s="978" customFormat="1" ht="15.95" customHeight="1">
      <c r="A46" s="1004"/>
      <c r="B46" s="991">
        <v>25</v>
      </c>
      <c r="C46" s="1005" t="s">
        <v>32</v>
      </c>
      <c r="D46" s="968"/>
      <c r="E46" s="969"/>
      <c r="F46" s="1006"/>
      <c r="G46" s="969"/>
      <c r="H46" s="988"/>
      <c r="I46" s="989"/>
    </row>
    <row r="47" spans="1:15" s="978" customFormat="1" ht="15.95" customHeight="1">
      <c r="A47" s="990">
        <f>E47*F47</f>
        <v>492.80231600000002</v>
      </c>
      <c r="B47" s="967">
        <v>211</v>
      </c>
      <c r="C47" s="993" t="s">
        <v>100</v>
      </c>
      <c r="D47" s="967">
        <v>30.731000000000002</v>
      </c>
      <c r="E47" s="987">
        <f>D47*B47/1000</f>
        <v>6.4842409999999999</v>
      </c>
      <c r="F47" s="990">
        <v>76</v>
      </c>
      <c r="G47" s="1007">
        <f>E47</f>
        <v>6.4842409999999999</v>
      </c>
      <c r="H47" s="988">
        <f>D47*B47/1000</f>
        <v>6.4842409999999999</v>
      </c>
      <c r="I47" s="989">
        <f>G47*F47</f>
        <v>492.80231600000002</v>
      </c>
    </row>
    <row r="48" spans="1:15" s="978" customFormat="1" ht="15.95" customHeight="1">
      <c r="A48" s="990">
        <f>SUM(A47:A47)</f>
        <v>492.80231600000002</v>
      </c>
      <c r="B48" s="968"/>
      <c r="C48" s="968" t="s">
        <v>16</v>
      </c>
      <c r="D48" s="967"/>
      <c r="E48" s="987"/>
      <c r="F48" s="990"/>
      <c r="G48" s="969"/>
      <c r="H48" s="988">
        <f>D48*B48/1000</f>
        <v>0</v>
      </c>
      <c r="I48" s="989">
        <f>G48*F48</f>
        <v>0</v>
      </c>
    </row>
    <row r="49" spans="1:9" s="978" customFormat="1" ht="15.95" customHeight="1">
      <c r="A49" s="983">
        <f>A48/B47</f>
        <v>2.335556</v>
      </c>
      <c r="B49" s="974"/>
      <c r="C49" s="968" t="s">
        <v>17</v>
      </c>
      <c r="D49" s="967"/>
      <c r="E49" s="987"/>
      <c r="F49" s="983">
        <f>A49</f>
        <v>2.335556</v>
      </c>
      <c r="G49" s="969"/>
      <c r="H49" s="988">
        <f>D49*B49/1000</f>
        <v>0</v>
      </c>
      <c r="I49" s="989">
        <f>G49*F49</f>
        <v>0</v>
      </c>
    </row>
    <row r="50" spans="1:9" s="978" customFormat="1" ht="15.95" customHeight="1">
      <c r="A50" s="983"/>
      <c r="B50" s="974"/>
      <c r="C50" s="968"/>
      <c r="D50" s="967"/>
      <c r="E50" s="987"/>
      <c r="F50" s="983"/>
      <c r="G50" s="969"/>
      <c r="H50" s="988"/>
      <c r="I50" s="989"/>
    </row>
    <row r="51" spans="1:9" s="978" customFormat="1" ht="15.95" customHeight="1">
      <c r="A51" s="983">
        <f>A48+A43+A38+A20+A28+A33</f>
        <v>16036.004642000002</v>
      </c>
      <c r="B51" s="968"/>
      <c r="C51" s="974" t="s">
        <v>21</v>
      </c>
      <c r="D51" s="968"/>
      <c r="E51" s="969"/>
      <c r="F51" s="983">
        <f>F52*B47</f>
        <v>16036.004642</v>
      </c>
      <c r="G51" s="969"/>
      <c r="H51" s="966"/>
      <c r="I51" s="989">
        <f>SUM(I14:I50)</f>
        <v>16036.004642000002</v>
      </c>
    </row>
    <row r="52" spans="1:9" s="978" customFormat="1" ht="15.95" customHeight="1">
      <c r="A52" s="983">
        <f>A51/B47</f>
        <v>76.000022000000001</v>
      </c>
      <c r="B52" s="968"/>
      <c r="C52" s="974" t="s">
        <v>17</v>
      </c>
      <c r="D52" s="968"/>
      <c r="E52" s="969"/>
      <c r="F52" s="983">
        <f>A52</f>
        <v>76.000022000000001</v>
      </c>
      <c r="G52" s="969"/>
      <c r="H52" s="988"/>
      <c r="I52" s="989"/>
    </row>
    <row r="53" spans="1:9" s="978" customFormat="1" ht="15.75">
      <c r="C53" s="1438" t="s">
        <v>101</v>
      </c>
      <c r="D53" s="1438"/>
      <c r="E53" s="1438"/>
      <c r="F53" s="1438"/>
      <c r="G53" s="1438"/>
      <c r="H53" s="1024"/>
      <c r="I53" s="961"/>
    </row>
    <row r="54" spans="1:9" s="978" customFormat="1" ht="15.75">
      <c r="C54" s="1438" t="s">
        <v>22</v>
      </c>
      <c r="D54" s="1438"/>
      <c r="E54" s="1438"/>
      <c r="F54" s="1438"/>
      <c r="G54" s="1438"/>
      <c r="H54" s="1024"/>
      <c r="I54" s="961"/>
    </row>
    <row r="55" spans="1:9" s="978" customFormat="1" ht="15.75">
      <c r="B55" s="1025"/>
      <c r="C55" s="1025" t="s">
        <v>23</v>
      </c>
      <c r="D55" s="1025"/>
      <c r="E55" s="1025"/>
      <c r="F55" s="1025"/>
      <c r="G55" s="1025"/>
      <c r="H55" s="961"/>
      <c r="I55" s="961"/>
    </row>
    <row r="56" spans="1:9" s="960" customFormat="1"/>
  </sheetData>
  <mergeCells count="12">
    <mergeCell ref="F6:G6"/>
    <mergeCell ref="F8:G8"/>
    <mergeCell ref="C15:D15"/>
    <mergeCell ref="C53:G53"/>
    <mergeCell ref="C54:G5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9" zoomScale="75" zoomScaleSheetLayoutView="75" workbookViewId="0">
      <selection activeCell="B42" sqref="B42"/>
    </sheetView>
  </sheetViews>
  <sheetFormatPr defaultRowHeight="15"/>
  <cols>
    <col min="1" max="1" width="12.7109375" style="1095" customWidth="1"/>
    <col min="2" max="2" width="10.7109375" style="1095" customWidth="1"/>
    <col min="3" max="3" width="63.85546875" style="1095" customWidth="1"/>
    <col min="4" max="4" width="10.7109375" style="1095" customWidth="1"/>
    <col min="5" max="7" width="12.7109375" style="1095" customWidth="1"/>
    <col min="8" max="8" width="10.7109375" style="1095" customWidth="1"/>
    <col min="9" max="9" width="12.7109375" style="1095" customWidth="1"/>
    <col min="10" max="16384" width="9.140625" style="1095"/>
  </cols>
  <sheetData>
    <row r="1" spans="1:9" s="1027" customFormat="1" ht="15.95" customHeight="1">
      <c r="H1" s="1028"/>
      <c r="I1" s="1028"/>
    </row>
    <row r="2" spans="1:9" s="1027" customFormat="1" ht="15.95" customHeight="1">
      <c r="A2" s="1029"/>
      <c r="B2" s="1444" t="s">
        <v>0</v>
      </c>
      <c r="C2" s="1444"/>
      <c r="D2" s="1444"/>
      <c r="E2" s="1444"/>
      <c r="F2" s="1444"/>
      <c r="G2" s="1444"/>
      <c r="H2" s="1028"/>
      <c r="I2" s="1028"/>
    </row>
    <row r="3" spans="1:9" s="1027" customFormat="1" ht="15.95" customHeight="1">
      <c r="A3" s="1029"/>
      <c r="B3" s="1444"/>
      <c r="C3" s="1444"/>
      <c r="D3" s="1444"/>
      <c r="E3" s="1444"/>
      <c r="F3" s="1444"/>
      <c r="G3" s="1444"/>
      <c r="H3" s="1028"/>
      <c r="I3" s="1028"/>
    </row>
    <row r="4" spans="1:9" s="1027" customFormat="1" ht="30" customHeight="1">
      <c r="A4" s="1029"/>
      <c r="B4" s="1445"/>
      <c r="C4" s="1447" t="s">
        <v>1</v>
      </c>
      <c r="D4" s="1449" t="s">
        <v>2</v>
      </c>
      <c r="E4" s="1451" t="s">
        <v>3</v>
      </c>
      <c r="F4" s="1030"/>
      <c r="G4" s="1031"/>
      <c r="H4" s="1028"/>
      <c r="I4" s="1028"/>
    </row>
    <row r="5" spans="1:9" s="1027" customFormat="1" ht="30" customHeight="1">
      <c r="A5" s="1032"/>
      <c r="B5" s="1446"/>
      <c r="C5" s="1448"/>
      <c r="D5" s="1450"/>
      <c r="E5" s="1452"/>
      <c r="F5" s="1453" t="s">
        <v>4</v>
      </c>
      <c r="G5" s="1454"/>
      <c r="H5" s="1028"/>
      <c r="I5" s="1028"/>
    </row>
    <row r="6" spans="1:9" s="1027" customFormat="1" ht="15.95" customHeight="1">
      <c r="A6" s="1033"/>
      <c r="B6" s="1034"/>
      <c r="C6" s="1035"/>
      <c r="D6" s="1036"/>
      <c r="E6" s="1037"/>
      <c r="F6" s="1439" t="s">
        <v>5</v>
      </c>
      <c r="G6" s="1440"/>
      <c r="H6" s="1028"/>
      <c r="I6" s="1028"/>
    </row>
    <row r="7" spans="1:9" s="1027" customFormat="1" ht="15.95" customHeight="1">
      <c r="A7" s="1033"/>
      <c r="B7" s="1038"/>
      <c r="C7" s="1035"/>
      <c r="D7" s="1036"/>
      <c r="E7" s="1037"/>
      <c r="F7" s="1039"/>
      <c r="G7" s="1040"/>
      <c r="H7" s="1028"/>
      <c r="I7" s="1028"/>
    </row>
    <row r="8" spans="1:9" s="1027" customFormat="1" ht="15.95" customHeight="1">
      <c r="A8" s="1033"/>
      <c r="B8" s="1038"/>
      <c r="C8" s="1035"/>
      <c r="D8" s="1036"/>
      <c r="E8" s="1037"/>
      <c r="F8" s="1441"/>
      <c r="G8" s="1442"/>
      <c r="H8" s="1028"/>
      <c r="I8" s="1028"/>
    </row>
    <row r="9" spans="1:9" s="1027" customFormat="1" ht="15.95" customHeight="1">
      <c r="A9" s="1033"/>
      <c r="B9" s="1038"/>
      <c r="C9" s="1041"/>
      <c r="D9" s="1036"/>
      <c r="E9" s="1037"/>
      <c r="F9" s="1030"/>
      <c r="G9" s="1042"/>
      <c r="H9" s="1028"/>
      <c r="I9" s="1028"/>
    </row>
    <row r="10" spans="1:9" s="1027" customFormat="1" ht="15.95" customHeight="1">
      <c r="A10" s="1043"/>
      <c r="B10" s="1044"/>
      <c r="C10" s="1035"/>
      <c r="D10" s="1036"/>
      <c r="E10" s="1037"/>
      <c r="F10" s="1030"/>
      <c r="G10" s="1042"/>
      <c r="H10" s="1028"/>
      <c r="I10" s="1028"/>
    </row>
    <row r="11" spans="1:9" s="1027" customFormat="1" ht="20.100000000000001" customHeight="1">
      <c r="A11" s="1029"/>
      <c r="B11" s="1045"/>
      <c r="C11" s="1046" t="s">
        <v>172</v>
      </c>
      <c r="D11" s="1031"/>
      <c r="E11" s="1030"/>
      <c r="F11" s="1030"/>
      <c r="G11" s="1031"/>
      <c r="H11" s="1028"/>
      <c r="I11" s="1028"/>
    </row>
    <row r="12" spans="1:9" s="1027" customFormat="1" ht="60" customHeight="1">
      <c r="A12" s="1047" t="s">
        <v>6</v>
      </c>
      <c r="B12" s="1048" t="s">
        <v>7</v>
      </c>
      <c r="C12" s="1048" t="s">
        <v>8</v>
      </c>
      <c r="D12" s="1048" t="s">
        <v>9</v>
      </c>
      <c r="E12" s="1049" t="s">
        <v>10</v>
      </c>
      <c r="F12" s="1048" t="s">
        <v>11</v>
      </c>
      <c r="G12" s="1049" t="s">
        <v>12</v>
      </c>
      <c r="H12" s="1028"/>
      <c r="I12" s="1028"/>
    </row>
    <row r="13" spans="1:9" s="1027" customFormat="1" ht="20.100000000000001" customHeight="1">
      <c r="A13" s="1050"/>
      <c r="B13" s="1051"/>
      <c r="C13" s="1052">
        <v>45245</v>
      </c>
      <c r="D13" s="1048"/>
      <c r="E13" s="1049"/>
      <c r="F13" s="1051"/>
      <c r="G13" s="1049"/>
      <c r="H13" s="1028"/>
      <c r="I13" s="1028"/>
    </row>
    <row r="14" spans="1:9" s="1045" customFormat="1" ht="15.95" customHeight="1">
      <c r="A14" s="1050"/>
      <c r="B14" s="1035"/>
      <c r="C14" s="1053"/>
      <c r="D14" s="1038"/>
      <c r="E14" s="1054"/>
      <c r="F14" s="1050"/>
      <c r="G14" s="1054"/>
      <c r="H14" s="1055"/>
      <c r="I14" s="1056"/>
    </row>
    <row r="15" spans="1:9" s="1066" customFormat="1" ht="15.95" customHeight="1">
      <c r="A15" s="1057"/>
      <c r="B15" s="1058">
        <v>200</v>
      </c>
      <c r="C15" s="1059" t="s">
        <v>73</v>
      </c>
      <c r="D15" s="1060"/>
      <c r="E15" s="1061"/>
      <c r="F15" s="1062"/>
      <c r="G15" s="1063"/>
      <c r="H15" s="1064"/>
      <c r="I15" s="1065"/>
    </row>
    <row r="16" spans="1:9" s="1066" customFormat="1" ht="15.95" customHeight="1">
      <c r="A16" s="1057">
        <f t="shared" ref="A16:A20" si="0">E16*F16</f>
        <v>20.614999999999998</v>
      </c>
      <c r="B16" s="1067">
        <v>19</v>
      </c>
      <c r="C16" s="1060" t="s">
        <v>74</v>
      </c>
      <c r="D16" s="1067">
        <v>31</v>
      </c>
      <c r="E16" s="1063">
        <f t="shared" ref="E16:E20" si="1">D16*B16/1000</f>
        <v>0.58899999999999997</v>
      </c>
      <c r="F16" s="1057">
        <v>35</v>
      </c>
      <c r="G16" s="1068">
        <f>E16</f>
        <v>0.58899999999999997</v>
      </c>
      <c r="H16" s="1064">
        <f t="shared" ref="H16:H22" si="2">D16*B16/1000</f>
        <v>0.58899999999999997</v>
      </c>
      <c r="I16" s="1065">
        <f>G16*F16</f>
        <v>20.614999999999998</v>
      </c>
    </row>
    <row r="17" spans="1:15" s="1066" customFormat="1" ht="15.95" customHeight="1">
      <c r="A17" s="1057">
        <f t="shared" si="0"/>
        <v>56.715000000000003</v>
      </c>
      <c r="B17" s="1067">
        <v>19</v>
      </c>
      <c r="C17" s="1060" t="s">
        <v>13</v>
      </c>
      <c r="D17" s="1067">
        <v>5</v>
      </c>
      <c r="E17" s="1063">
        <f t="shared" si="1"/>
        <v>9.5000000000000001E-2</v>
      </c>
      <c r="F17" s="1057">
        <v>597</v>
      </c>
      <c r="G17" s="1069">
        <f>E17</f>
        <v>9.5000000000000001E-2</v>
      </c>
      <c r="H17" s="1064">
        <f t="shared" si="2"/>
        <v>9.5000000000000001E-2</v>
      </c>
      <c r="I17" s="1065">
        <f t="shared" ref="I17:I22" si="3">G17*F17</f>
        <v>56.715000000000003</v>
      </c>
    </row>
    <row r="18" spans="1:15" s="1066" customFormat="1" ht="15.95" customHeight="1">
      <c r="A18" s="1057">
        <f t="shared" si="0"/>
        <v>187.91</v>
      </c>
      <c r="B18" s="1067">
        <v>19</v>
      </c>
      <c r="C18" s="1060" t="s">
        <v>35</v>
      </c>
      <c r="D18" s="1067">
        <v>23</v>
      </c>
      <c r="E18" s="1063">
        <f t="shared" si="1"/>
        <v>0.437</v>
      </c>
      <c r="F18" s="1057">
        <v>430</v>
      </c>
      <c r="G18" s="1068">
        <f>E18</f>
        <v>0.437</v>
      </c>
      <c r="H18" s="1064">
        <f t="shared" si="2"/>
        <v>0.437</v>
      </c>
      <c r="I18" s="1065">
        <f t="shared" si="3"/>
        <v>187.91</v>
      </c>
    </row>
    <row r="19" spans="1:15" s="277" customFormat="1" ht="15.95" customHeight="1">
      <c r="A19" s="1057">
        <f t="shared" si="0"/>
        <v>7.0774999999999997</v>
      </c>
      <c r="B19" s="1067">
        <v>19</v>
      </c>
      <c r="C19" s="291" t="s">
        <v>14</v>
      </c>
      <c r="D19" s="292">
        <v>5</v>
      </c>
      <c r="E19" s="274">
        <f t="shared" si="1"/>
        <v>9.5000000000000001E-2</v>
      </c>
      <c r="F19" s="290">
        <v>74.5</v>
      </c>
      <c r="G19" s="293">
        <f>E19+E26</f>
        <v>0.28500000000000003</v>
      </c>
      <c r="H19" s="275">
        <f t="shared" si="2"/>
        <v>9.5000000000000001E-2</v>
      </c>
      <c r="I19" s="276">
        <f t="shared" si="3"/>
        <v>21.232500000000002</v>
      </c>
    </row>
    <row r="20" spans="1:15" s="1066" customFormat="1" ht="15.95" customHeight="1">
      <c r="A20" s="1057">
        <f t="shared" si="0"/>
        <v>0.30399999999999999</v>
      </c>
      <c r="B20" s="1067">
        <v>19</v>
      </c>
      <c r="C20" s="1060" t="s">
        <v>15</v>
      </c>
      <c r="D20" s="1067">
        <v>1</v>
      </c>
      <c r="E20" s="1063">
        <f t="shared" si="1"/>
        <v>1.9E-2</v>
      </c>
      <c r="F20" s="1057">
        <v>16</v>
      </c>
      <c r="G20" s="1069">
        <f>E20</f>
        <v>1.9E-2</v>
      </c>
      <c r="H20" s="1064">
        <f t="shared" si="2"/>
        <v>1.9E-2</v>
      </c>
      <c r="I20" s="1065">
        <f t="shared" si="3"/>
        <v>0.30399999999999999</v>
      </c>
    </row>
    <row r="21" spans="1:15" s="1066" customFormat="1" ht="15.95" customHeight="1">
      <c r="A21" s="1057">
        <f>SUM(A16:A20)</f>
        <v>272.62149999999997</v>
      </c>
      <c r="B21" s="1067"/>
      <c r="C21" s="1060" t="s">
        <v>16</v>
      </c>
      <c r="D21" s="1067"/>
      <c r="E21" s="1063"/>
      <c r="F21" s="1057"/>
      <c r="G21" s="1069"/>
      <c r="H21" s="1064">
        <f t="shared" si="2"/>
        <v>0</v>
      </c>
      <c r="I21" s="1065">
        <f t="shared" si="3"/>
        <v>0</v>
      </c>
    </row>
    <row r="22" spans="1:15" s="1066" customFormat="1" ht="15.95" customHeight="1">
      <c r="A22" s="1070">
        <f>A21/B20</f>
        <v>14.348499999999998</v>
      </c>
      <c r="B22" s="1060"/>
      <c r="C22" s="1060" t="s">
        <v>17</v>
      </c>
      <c r="D22" s="1067"/>
      <c r="E22" s="1063"/>
      <c r="F22" s="1070">
        <f>A22</f>
        <v>14.348499999999998</v>
      </c>
      <c r="G22" s="1069"/>
      <c r="H22" s="1064">
        <f t="shared" si="2"/>
        <v>0</v>
      </c>
      <c r="I22" s="1065">
        <f t="shared" si="3"/>
        <v>0</v>
      </c>
    </row>
    <row r="23" spans="1:15" s="1066" customFormat="1" ht="15.95" customHeight="1">
      <c r="A23" s="1070"/>
      <c r="B23" s="1060"/>
      <c r="C23" s="1060"/>
      <c r="D23" s="1067"/>
      <c r="E23" s="1063"/>
      <c r="F23" s="1070"/>
      <c r="G23" s="1069"/>
      <c r="H23" s="1064"/>
      <c r="I23" s="1065"/>
    </row>
    <row r="24" spans="1:15" s="277" customFormat="1" ht="15.95" customHeight="1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 ht="15.95" customHeight="1">
      <c r="A25" s="290">
        <f>E25*F25</f>
        <v>9.0250000000000004</v>
      </c>
      <c r="B25" s="292">
        <v>19</v>
      </c>
      <c r="C25" s="291" t="s">
        <v>112</v>
      </c>
      <c r="D25" s="292">
        <v>1</v>
      </c>
      <c r="E25" s="274">
        <f>D25*B25/1000</f>
        <v>1.9E-2</v>
      </c>
      <c r="F25" s="290">
        <v>475</v>
      </c>
      <c r="G25" s="293">
        <f>E25+E43</f>
        <v>1.9E-2</v>
      </c>
      <c r="H25" s="275">
        <f>D25*B25/1000</f>
        <v>1.9E-2</v>
      </c>
      <c r="I25" s="276">
        <f>G25*F25</f>
        <v>9.0250000000000004</v>
      </c>
    </row>
    <row r="26" spans="1:15" s="277" customFormat="1" ht="15.95" customHeight="1">
      <c r="A26" s="290">
        <f>E26*F26</f>
        <v>14.154999999999999</v>
      </c>
      <c r="B26" s="292">
        <v>19</v>
      </c>
      <c r="C26" s="291" t="s">
        <v>14</v>
      </c>
      <c r="D26" s="292">
        <v>10</v>
      </c>
      <c r="E26" s="274">
        <f>D26*B26/1000</f>
        <v>0.19</v>
      </c>
      <c r="F26" s="290">
        <v>74.5</v>
      </c>
      <c r="G26" s="293"/>
      <c r="H26" s="275">
        <f>D26*B26/1000</f>
        <v>0.19</v>
      </c>
      <c r="I26" s="276">
        <f>G26*F26</f>
        <v>0</v>
      </c>
    </row>
    <row r="27" spans="1:15" s="277" customFormat="1" ht="15.95" customHeight="1">
      <c r="A27" s="290">
        <f>SUM(A25:A26)</f>
        <v>23.18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95" customHeight="1">
      <c r="A28" s="270">
        <f>A27/B25</f>
        <v>1.22</v>
      </c>
      <c r="B28" s="300"/>
      <c r="C28" s="271" t="s">
        <v>17</v>
      </c>
      <c r="D28" s="292"/>
      <c r="E28" s="274"/>
      <c r="F28" s="270">
        <f>A28</f>
        <v>1.22</v>
      </c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/>
      <c r="B29" s="271"/>
      <c r="C29" s="574"/>
      <c r="D29" s="273"/>
      <c r="E29" s="274"/>
      <c r="F29" s="270"/>
      <c r="G29" s="274"/>
      <c r="H29" s="275"/>
      <c r="I29" s="276"/>
    </row>
    <row r="30" spans="1:15" s="1079" customFormat="1" ht="15.95" customHeight="1">
      <c r="A30" s="1071"/>
      <c r="B30" s="1072">
        <v>30</v>
      </c>
      <c r="C30" s="1073" t="s">
        <v>56</v>
      </c>
      <c r="D30" s="1074"/>
      <c r="E30" s="1075"/>
      <c r="F30" s="1076"/>
      <c r="G30" s="1075"/>
      <c r="H30" s="1077"/>
      <c r="I30" s="1078"/>
    </row>
    <row r="31" spans="1:15" s="1079" customFormat="1" ht="15.95" customHeight="1">
      <c r="A31" s="1080">
        <f>E31*F31</f>
        <v>54.092999999999996</v>
      </c>
      <c r="B31" s="1081">
        <v>19</v>
      </c>
      <c r="C31" s="1082" t="s">
        <v>56</v>
      </c>
      <c r="D31" s="1081">
        <v>30</v>
      </c>
      <c r="E31" s="1083">
        <f>D31*B31/1000</f>
        <v>0.56999999999999995</v>
      </c>
      <c r="F31" s="1080">
        <v>94.9</v>
      </c>
      <c r="G31" s="1145">
        <f>E31+E49</f>
        <v>0.56999999999999995</v>
      </c>
      <c r="H31" s="1077">
        <f>D31*B31/1000</f>
        <v>0.56999999999999995</v>
      </c>
      <c r="I31" s="1078">
        <f>G31*F31</f>
        <v>54.092999999999996</v>
      </c>
    </row>
    <row r="32" spans="1:15" s="1079" customFormat="1" ht="15.95" customHeight="1">
      <c r="A32" s="1080">
        <f>SUM(A31)</f>
        <v>54.092999999999996</v>
      </c>
      <c r="B32" s="1074"/>
      <c r="C32" s="1074" t="s">
        <v>16</v>
      </c>
      <c r="D32" s="1081"/>
      <c r="E32" s="1083"/>
      <c r="F32" s="1080"/>
      <c r="G32" s="1075"/>
      <c r="H32" s="1077">
        <f>D32*B32/1000</f>
        <v>0</v>
      </c>
      <c r="I32" s="1078">
        <f>G32*F32</f>
        <v>0</v>
      </c>
    </row>
    <row r="33" spans="1:9" s="1079" customFormat="1" ht="15.95" customHeight="1">
      <c r="A33" s="1084">
        <f>A32/B31</f>
        <v>2.847</v>
      </c>
      <c r="B33" s="1085"/>
      <c r="C33" s="1074" t="s">
        <v>17</v>
      </c>
      <c r="D33" s="1081"/>
      <c r="E33" s="1083"/>
      <c r="F33" s="1084">
        <f>A33</f>
        <v>2.847</v>
      </c>
      <c r="G33" s="1075"/>
      <c r="H33" s="1077">
        <f>D33*B33/1000</f>
        <v>0</v>
      </c>
      <c r="I33" s="1078">
        <f>G33*F33</f>
        <v>0</v>
      </c>
    </row>
    <row r="34" spans="1:9" s="1045" customFormat="1" ht="15.95" customHeight="1">
      <c r="A34" s="1050"/>
      <c r="B34" s="1041"/>
      <c r="C34" s="1035"/>
      <c r="D34" s="1034"/>
      <c r="E34" s="1054"/>
      <c r="F34" s="1050"/>
      <c r="G34" s="1036"/>
      <c r="H34" s="1055"/>
      <c r="I34" s="1056"/>
    </row>
    <row r="35" spans="1:9" s="1045" customFormat="1" ht="15.95" customHeight="1">
      <c r="A35" s="1086"/>
      <c r="B35" s="1087">
        <v>16</v>
      </c>
      <c r="C35" s="1088" t="s">
        <v>19</v>
      </c>
      <c r="D35" s="1035"/>
      <c r="E35" s="1036"/>
      <c r="F35" s="1089"/>
      <c r="G35" s="1036"/>
      <c r="H35" s="1055"/>
      <c r="I35" s="1056"/>
    </row>
    <row r="36" spans="1:9" s="1045" customFormat="1" ht="15.95" customHeight="1">
      <c r="A36" s="1090">
        <f>E36*F36</f>
        <v>26.001500000000004</v>
      </c>
      <c r="B36" s="1034">
        <v>19</v>
      </c>
      <c r="C36" s="1091" t="s">
        <v>20</v>
      </c>
      <c r="D36" s="1034">
        <v>16.100000000000001</v>
      </c>
      <c r="E36" s="1054">
        <f>D36*B36/1000</f>
        <v>0.30590000000000006</v>
      </c>
      <c r="F36" s="1090">
        <v>85</v>
      </c>
      <c r="G36" s="1092">
        <f>E36</f>
        <v>0.30590000000000006</v>
      </c>
      <c r="H36" s="1055">
        <f>D36*B36/1000</f>
        <v>0.30590000000000006</v>
      </c>
      <c r="I36" s="1056">
        <f>G36*F36</f>
        <v>26.001500000000004</v>
      </c>
    </row>
    <row r="37" spans="1:9" s="1045" customFormat="1" ht="15.95" customHeight="1">
      <c r="A37" s="1090">
        <f>SUM(A36)</f>
        <v>26.001500000000004</v>
      </c>
      <c r="B37" s="1035"/>
      <c r="C37" s="1035" t="s">
        <v>16</v>
      </c>
      <c r="D37" s="1034"/>
      <c r="E37" s="1054"/>
      <c r="F37" s="1090"/>
      <c r="G37" s="1036"/>
      <c r="H37" s="1055">
        <f>D37*B37/1000</f>
        <v>0</v>
      </c>
      <c r="I37" s="1056">
        <f>G37*F37</f>
        <v>0</v>
      </c>
    </row>
    <row r="38" spans="1:9" s="1045" customFormat="1" ht="15.95" customHeight="1">
      <c r="A38" s="1050">
        <f>A37/B36</f>
        <v>1.3685000000000003</v>
      </c>
      <c r="B38" s="1041"/>
      <c r="C38" s="1035" t="s">
        <v>17</v>
      </c>
      <c r="D38" s="1034"/>
      <c r="E38" s="1054"/>
      <c r="F38" s="1050">
        <f>A38</f>
        <v>1.3685000000000003</v>
      </c>
      <c r="G38" s="1036"/>
      <c r="H38" s="1055">
        <f>D38*B38/1000</f>
        <v>0</v>
      </c>
      <c r="I38" s="1056">
        <f>G38*F38</f>
        <v>0</v>
      </c>
    </row>
    <row r="39" spans="1:9" s="1045" customFormat="1" ht="15.95" customHeight="1">
      <c r="A39" s="1050"/>
      <c r="B39" s="1041"/>
      <c r="C39" s="1035"/>
      <c r="D39" s="1034"/>
      <c r="E39" s="1054"/>
      <c r="F39" s="1050"/>
      <c r="G39" s="1036"/>
      <c r="H39" s="1055"/>
      <c r="I39" s="1056"/>
    </row>
    <row r="40" spans="1:9" s="1045" customFormat="1" ht="15.95" customHeight="1">
      <c r="A40" s="1086"/>
      <c r="B40" s="1087">
        <v>16</v>
      </c>
      <c r="C40" s="1088" t="s">
        <v>32</v>
      </c>
      <c r="D40" s="1035"/>
      <c r="E40" s="1036"/>
      <c r="F40" s="1089"/>
      <c r="G40" s="1036"/>
      <c r="H40" s="1055"/>
      <c r="I40" s="1056"/>
    </row>
    <row r="41" spans="1:9" s="1045" customFormat="1" ht="15.95" customHeight="1">
      <c r="A41" s="1090">
        <f>E41*F41</f>
        <v>23.103999999999999</v>
      </c>
      <c r="B41" s="1034">
        <v>19</v>
      </c>
      <c r="C41" s="1091" t="s">
        <v>100</v>
      </c>
      <c r="D41" s="1034">
        <v>16</v>
      </c>
      <c r="E41" s="1054">
        <f>D41*B41/1000</f>
        <v>0.30399999999999999</v>
      </c>
      <c r="F41" s="1090">
        <v>76</v>
      </c>
      <c r="G41" s="1092">
        <f>E41</f>
        <v>0.30399999999999999</v>
      </c>
      <c r="H41" s="1055">
        <f>D41*B41/1000</f>
        <v>0.30399999999999999</v>
      </c>
      <c r="I41" s="1056">
        <f>G41*F41</f>
        <v>23.103999999999999</v>
      </c>
    </row>
    <row r="42" spans="1:9" s="1045" customFormat="1" ht="15.95" customHeight="1">
      <c r="A42" s="1090">
        <f>SUM(A41)</f>
        <v>23.103999999999999</v>
      </c>
      <c r="B42" s="1035"/>
      <c r="C42" s="1035" t="s">
        <v>16</v>
      </c>
      <c r="D42" s="1034"/>
      <c r="E42" s="1054"/>
      <c r="F42" s="1090"/>
      <c r="G42" s="1036"/>
      <c r="H42" s="1055">
        <f>D42*B42/1000</f>
        <v>0</v>
      </c>
      <c r="I42" s="1056">
        <f>G42*F42</f>
        <v>0</v>
      </c>
    </row>
    <row r="43" spans="1:9" s="1045" customFormat="1" ht="15.95" customHeight="1">
      <c r="A43" s="1050">
        <f>A42/B41</f>
        <v>1.216</v>
      </c>
      <c r="B43" s="1041"/>
      <c r="C43" s="1035" t="s">
        <v>17</v>
      </c>
      <c r="D43" s="1034"/>
      <c r="E43" s="1054"/>
      <c r="F43" s="1050">
        <f>A43</f>
        <v>1.216</v>
      </c>
      <c r="G43" s="1036"/>
      <c r="H43" s="1055">
        <f>D43*B43/1000</f>
        <v>0</v>
      </c>
      <c r="I43" s="1056">
        <f>G43*F43</f>
        <v>0</v>
      </c>
    </row>
    <row r="44" spans="1:9" s="1045" customFormat="1" ht="15.95" customHeight="1">
      <c r="A44" s="1050"/>
      <c r="B44" s="1041"/>
      <c r="C44" s="1035"/>
      <c r="D44" s="1034"/>
      <c r="E44" s="1054"/>
      <c r="F44" s="1050"/>
      <c r="G44" s="1036"/>
      <c r="H44" s="1055"/>
      <c r="I44" s="1056"/>
    </row>
    <row r="45" spans="1:9" s="1045" customFormat="1" ht="15.95" customHeight="1">
      <c r="A45" s="1050">
        <f>A42+A37+A21+A27+A32</f>
        <v>399</v>
      </c>
      <c r="B45" s="1035"/>
      <c r="C45" s="1041" t="s">
        <v>21</v>
      </c>
      <c r="D45" s="1035"/>
      <c r="E45" s="1036"/>
      <c r="F45" s="1050">
        <f>F46*B41</f>
        <v>399</v>
      </c>
      <c r="G45" s="1036"/>
      <c r="H45" s="1033"/>
      <c r="I45" s="1056">
        <f>SUM(I14:I44)</f>
        <v>399</v>
      </c>
    </row>
    <row r="46" spans="1:9" s="1045" customFormat="1" ht="15.95" customHeight="1">
      <c r="A46" s="1050">
        <f>A45/B41</f>
        <v>21</v>
      </c>
      <c r="B46" s="1035"/>
      <c r="C46" s="1041" t="s">
        <v>17</v>
      </c>
      <c r="D46" s="1035"/>
      <c r="E46" s="1036"/>
      <c r="F46" s="1050">
        <f>A46</f>
        <v>21</v>
      </c>
      <c r="G46" s="1036"/>
      <c r="H46" s="1055"/>
      <c r="I46" s="1056"/>
    </row>
    <row r="47" spans="1:9" s="1045" customFormat="1" ht="15.95" customHeight="1">
      <c r="C47" s="1443" t="s">
        <v>101</v>
      </c>
      <c r="D47" s="1443"/>
      <c r="E47" s="1443"/>
      <c r="F47" s="1443"/>
      <c r="G47" s="1443"/>
      <c r="H47" s="1093"/>
      <c r="I47" s="1028"/>
    </row>
    <row r="48" spans="1:9" s="1045" customFormat="1" ht="15.95" customHeight="1">
      <c r="C48" s="1443" t="s">
        <v>22</v>
      </c>
      <c r="D48" s="1443"/>
      <c r="E48" s="1443"/>
      <c r="F48" s="1443"/>
      <c r="G48" s="1443"/>
      <c r="H48" s="1093"/>
      <c r="I48" s="1028"/>
    </row>
    <row r="49" spans="2:9" s="1045" customFormat="1" ht="15.95" customHeight="1">
      <c r="B49" s="1094"/>
      <c r="C49" s="1094" t="s">
        <v>23</v>
      </c>
      <c r="D49" s="1094"/>
      <c r="E49" s="1094"/>
      <c r="F49" s="1094"/>
      <c r="G49" s="1094"/>
      <c r="H49" s="1028"/>
      <c r="I49" s="1028"/>
    </row>
    <row r="50" spans="2:9" s="1027" customFormat="1"/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47"/>
  <sheetViews>
    <sheetView view="pageBreakPreview" zoomScale="60" workbookViewId="0">
      <selection activeCell="F29" sqref="F29"/>
    </sheetView>
  </sheetViews>
  <sheetFormatPr defaultRowHeight="15"/>
  <cols>
    <col min="1" max="1" width="14.7109375" style="269" customWidth="1"/>
    <col min="2" max="2" width="11.42578125" style="269" customWidth="1"/>
    <col min="3" max="3" width="68.85546875" style="269" customWidth="1"/>
    <col min="4" max="5" width="9.140625" style="269"/>
    <col min="6" max="6" width="13.7109375" style="269" customWidth="1"/>
    <col min="7" max="8" width="9.140625" style="269"/>
    <col min="9" max="9" width="15.28515625" style="269" customWidth="1"/>
    <col min="10" max="16384" width="9.140625" style="269"/>
  </cols>
  <sheetData>
    <row r="1" spans="1:9" s="182" customFormat="1">
      <c r="H1" s="183"/>
      <c r="I1" s="183"/>
    </row>
    <row r="2" spans="1:9" s="182" customFormat="1" ht="15.75">
      <c r="A2" s="184"/>
      <c r="B2" s="1307" t="s">
        <v>0</v>
      </c>
      <c r="C2" s="1307"/>
      <c r="D2" s="1307"/>
      <c r="E2" s="1307"/>
      <c r="F2" s="1307"/>
      <c r="G2" s="1307"/>
      <c r="H2" s="183"/>
      <c r="I2" s="183"/>
    </row>
    <row r="3" spans="1:9" s="182" customFormat="1" ht="15.75">
      <c r="A3" s="184"/>
      <c r="B3" s="1307"/>
      <c r="C3" s="1307"/>
      <c r="D3" s="1307"/>
      <c r="E3" s="1307"/>
      <c r="F3" s="1307"/>
      <c r="G3" s="1307"/>
      <c r="H3" s="183"/>
      <c r="I3" s="183"/>
    </row>
    <row r="4" spans="1:9" s="182" customFormat="1">
      <c r="A4" s="184"/>
      <c r="B4" s="1308"/>
      <c r="C4" s="1310" t="s">
        <v>1</v>
      </c>
      <c r="D4" s="1312" t="s">
        <v>2</v>
      </c>
      <c r="E4" s="1314" t="s">
        <v>3</v>
      </c>
      <c r="F4" s="185"/>
      <c r="G4" s="186"/>
      <c r="H4" s="183"/>
      <c r="I4" s="183"/>
    </row>
    <row r="5" spans="1:9" s="182" customFormat="1" ht="15.75">
      <c r="A5" s="187"/>
      <c r="B5" s="1309"/>
      <c r="C5" s="1311"/>
      <c r="D5" s="1313"/>
      <c r="E5" s="1315"/>
      <c r="F5" s="1316" t="s">
        <v>4</v>
      </c>
      <c r="G5" s="1317"/>
      <c r="H5" s="183"/>
      <c r="I5" s="183"/>
    </row>
    <row r="6" spans="1:9" s="182" customFormat="1">
      <c r="A6" s="188"/>
      <c r="B6" s="189"/>
      <c r="C6" s="190"/>
      <c r="D6" s="191"/>
      <c r="E6" s="192"/>
      <c r="F6" s="1302" t="s">
        <v>5</v>
      </c>
      <c r="G6" s="1303"/>
      <c r="H6" s="183"/>
      <c r="I6" s="183"/>
    </row>
    <row r="7" spans="1:9" s="182" customFormat="1">
      <c r="A7" s="188"/>
      <c r="B7" s="193"/>
      <c r="C7" s="190"/>
      <c r="D7" s="191"/>
      <c r="E7" s="192"/>
      <c r="F7" s="194"/>
      <c r="G7" s="955"/>
      <c r="H7" s="183"/>
      <c r="I7" s="183"/>
    </row>
    <row r="8" spans="1:9" s="182" customFormat="1">
      <c r="A8" s="188"/>
      <c r="B8" s="193"/>
      <c r="C8" s="190"/>
      <c r="D8" s="191"/>
      <c r="E8" s="192"/>
      <c r="F8" s="1304"/>
      <c r="G8" s="1305"/>
      <c r="H8" s="183"/>
      <c r="I8" s="183"/>
    </row>
    <row r="9" spans="1:9" s="182" customFormat="1" ht="15.75">
      <c r="A9" s="188"/>
      <c r="B9" s="193"/>
      <c r="C9" s="196"/>
      <c r="D9" s="191"/>
      <c r="E9" s="192"/>
      <c r="F9" s="185"/>
      <c r="G9" s="197"/>
      <c r="H9" s="183"/>
      <c r="I9" s="183"/>
    </row>
    <row r="10" spans="1:9" s="182" customFormat="1" ht="15.75">
      <c r="A10" s="198"/>
      <c r="B10" s="199"/>
      <c r="C10" s="190"/>
      <c r="D10" s="191"/>
      <c r="E10" s="192"/>
      <c r="F10" s="185"/>
      <c r="G10" s="197"/>
      <c r="H10" s="183"/>
      <c r="I10" s="183"/>
    </row>
    <row r="11" spans="1:9" s="182" customFormat="1" ht="20.25">
      <c r="A11" s="184"/>
      <c r="B11" s="200"/>
      <c r="C11" s="201" t="s">
        <v>173</v>
      </c>
      <c r="D11" s="186"/>
      <c r="E11" s="185"/>
      <c r="F11" s="185"/>
      <c r="G11" s="186"/>
      <c r="H11" s="183"/>
      <c r="I11" s="183"/>
    </row>
    <row r="12" spans="1:9" s="182" customFormat="1" ht="75">
      <c r="A12" s="202" t="s">
        <v>6</v>
      </c>
      <c r="B12" s="203" t="s">
        <v>7</v>
      </c>
      <c r="C12" s="203" t="s">
        <v>8</v>
      </c>
      <c r="D12" s="203" t="s">
        <v>9</v>
      </c>
      <c r="E12" s="204" t="s">
        <v>10</v>
      </c>
      <c r="F12" s="203" t="s">
        <v>11</v>
      </c>
      <c r="G12" s="204" t="s">
        <v>12</v>
      </c>
      <c r="H12" s="183"/>
      <c r="I12" s="183"/>
    </row>
    <row r="13" spans="1:9" s="182" customFormat="1" ht="20.25">
      <c r="A13" s="205"/>
      <c r="B13" s="206"/>
      <c r="C13" s="207">
        <v>45245</v>
      </c>
      <c r="D13" s="203"/>
      <c r="E13" s="204"/>
      <c r="F13" s="206"/>
      <c r="G13" s="204"/>
      <c r="H13" s="183"/>
      <c r="I13" s="183"/>
    </row>
    <row r="14" spans="1:9" s="200" customFormat="1" ht="15.75">
      <c r="A14" s="205"/>
      <c r="B14" s="190"/>
      <c r="C14" s="196"/>
      <c r="D14" s="189"/>
      <c r="E14" s="208"/>
      <c r="F14" s="205"/>
      <c r="G14" s="209"/>
      <c r="H14" s="210"/>
      <c r="I14" s="211"/>
    </row>
    <row r="15" spans="1:9" s="200" customFormat="1" ht="15.75">
      <c r="A15" s="212"/>
      <c r="B15" s="213" t="s">
        <v>55</v>
      </c>
      <c r="C15" s="196" t="s">
        <v>108</v>
      </c>
      <c r="D15" s="190"/>
      <c r="E15" s="191"/>
      <c r="F15" s="214"/>
      <c r="G15" s="208"/>
      <c r="H15" s="210"/>
      <c r="I15" s="211"/>
    </row>
    <row r="16" spans="1:9" s="222" customFormat="1">
      <c r="A16" s="215">
        <f>E16*F16</f>
        <v>121.36799999999999</v>
      </c>
      <c r="B16" s="216">
        <v>12</v>
      </c>
      <c r="C16" s="217" t="s">
        <v>109</v>
      </c>
      <c r="D16" s="216">
        <v>26</v>
      </c>
      <c r="E16" s="218">
        <f>D16*B16/1000</f>
        <v>0.312</v>
      </c>
      <c r="F16" s="215">
        <v>389</v>
      </c>
      <c r="G16" s="219">
        <f t="shared" ref="G16:G21" si="0">E16</f>
        <v>0.312</v>
      </c>
      <c r="H16" s="220">
        <f t="shared" ref="H16:H25" si="1">D16*B16/1000</f>
        <v>0.312</v>
      </c>
      <c r="I16" s="221">
        <f t="shared" ref="I16:I31" si="2">G16*F16</f>
        <v>121.36799999999999</v>
      </c>
    </row>
    <row r="17" spans="1:15" s="230" customFormat="1" ht="15.95" customHeight="1">
      <c r="A17" s="223">
        <f t="shared" ref="A17" si="3">E17*F17</f>
        <v>15</v>
      </c>
      <c r="B17" s="216">
        <v>12</v>
      </c>
      <c r="C17" s="224" t="s">
        <v>110</v>
      </c>
      <c r="D17" s="225">
        <v>50</v>
      </c>
      <c r="E17" s="226">
        <f t="shared" ref="E17" si="4">D17*B17/1000</f>
        <v>0.6</v>
      </c>
      <c r="F17" s="223">
        <v>25</v>
      </c>
      <c r="G17" s="227">
        <f t="shared" si="0"/>
        <v>0.6</v>
      </c>
      <c r="H17" s="228">
        <f t="shared" si="1"/>
        <v>0.6</v>
      </c>
      <c r="I17" s="229">
        <f t="shared" si="2"/>
        <v>15</v>
      </c>
    </row>
    <row r="18" spans="1:15" s="238" customFormat="1">
      <c r="A18" s="231">
        <f>E18*F18</f>
        <v>8.16</v>
      </c>
      <c r="B18" s="216">
        <v>12</v>
      </c>
      <c r="C18" s="232" t="s">
        <v>77</v>
      </c>
      <c r="D18" s="233">
        <v>34</v>
      </c>
      <c r="E18" s="234">
        <f>D18*B18/1000</f>
        <v>0.40799999999999997</v>
      </c>
      <c r="F18" s="231">
        <v>20</v>
      </c>
      <c r="G18" s="235">
        <f t="shared" si="0"/>
        <v>0.40799999999999997</v>
      </c>
      <c r="H18" s="236">
        <f>D18*B18/1000</f>
        <v>0.40799999999999997</v>
      </c>
      <c r="I18" s="237">
        <f>G18*F18</f>
        <v>8.16</v>
      </c>
    </row>
    <row r="19" spans="1:15" s="238" customFormat="1">
      <c r="A19" s="231">
        <f>E19*F19</f>
        <v>3</v>
      </c>
      <c r="B19" s="216">
        <v>12</v>
      </c>
      <c r="C19" s="232" t="s">
        <v>27</v>
      </c>
      <c r="D19" s="233">
        <v>10</v>
      </c>
      <c r="E19" s="234">
        <f>D19*B19/1000</f>
        <v>0.12</v>
      </c>
      <c r="F19" s="231">
        <v>25</v>
      </c>
      <c r="G19" s="235">
        <f t="shared" si="0"/>
        <v>0.12</v>
      </c>
      <c r="H19" s="236">
        <f>D19*B19/1000</f>
        <v>0.12</v>
      </c>
      <c r="I19" s="237">
        <f>G19*F19</f>
        <v>3</v>
      </c>
    </row>
    <row r="20" spans="1:15" s="200" customFormat="1">
      <c r="A20" s="212">
        <f t="shared" ref="A20:A23" si="5">E20*F20</f>
        <v>5.6347199999999997</v>
      </c>
      <c r="B20" s="216">
        <v>12</v>
      </c>
      <c r="C20" s="190" t="s">
        <v>28</v>
      </c>
      <c r="D20" s="189">
        <v>4</v>
      </c>
      <c r="E20" s="208">
        <f t="shared" ref="E20:E23" si="6">D20*B20/1000</f>
        <v>4.8000000000000001E-2</v>
      </c>
      <c r="F20" s="212">
        <v>117.39</v>
      </c>
      <c r="G20" s="209">
        <f t="shared" si="0"/>
        <v>4.8000000000000001E-2</v>
      </c>
      <c r="H20" s="210">
        <f t="shared" si="1"/>
        <v>4.8000000000000001E-2</v>
      </c>
      <c r="I20" s="211">
        <f t="shared" si="2"/>
        <v>5.6347199999999997</v>
      </c>
    </row>
    <row r="21" spans="1:15" s="200" customFormat="1">
      <c r="A21" s="212">
        <f t="shared" si="5"/>
        <v>3.48</v>
      </c>
      <c r="B21" s="216">
        <v>12</v>
      </c>
      <c r="C21" s="190" t="s">
        <v>29</v>
      </c>
      <c r="D21" s="189">
        <v>10</v>
      </c>
      <c r="E21" s="208">
        <f t="shared" si="6"/>
        <v>0.12</v>
      </c>
      <c r="F21" s="212">
        <v>29</v>
      </c>
      <c r="G21" s="209">
        <f t="shared" si="0"/>
        <v>0.12</v>
      </c>
      <c r="H21" s="210">
        <f t="shared" si="1"/>
        <v>0.12</v>
      </c>
      <c r="I21" s="211">
        <f t="shared" si="2"/>
        <v>3.48</v>
      </c>
    </row>
    <row r="22" spans="1:15" s="246" customFormat="1">
      <c r="A22" s="239">
        <f t="shared" si="5"/>
        <v>2.7600000000000002</v>
      </c>
      <c r="B22" s="216">
        <v>12</v>
      </c>
      <c r="C22" s="240" t="s">
        <v>30</v>
      </c>
      <c r="D22" s="241">
        <v>2</v>
      </c>
      <c r="E22" s="242">
        <f t="shared" si="6"/>
        <v>2.4E-2</v>
      </c>
      <c r="F22" s="239">
        <v>115</v>
      </c>
      <c r="G22" s="243">
        <f>E22+E32</f>
        <v>2.4E-2</v>
      </c>
      <c r="H22" s="244">
        <f>D22*B22/1000</f>
        <v>2.4E-2</v>
      </c>
      <c r="I22" s="245">
        <f>G22*F22</f>
        <v>2.7600000000000002</v>
      </c>
    </row>
    <row r="23" spans="1:15" s="200" customFormat="1">
      <c r="A23" s="212">
        <f t="shared" si="5"/>
        <v>0.192</v>
      </c>
      <c r="B23" s="216">
        <v>12</v>
      </c>
      <c r="C23" s="190" t="s">
        <v>15</v>
      </c>
      <c r="D23" s="189">
        <v>1</v>
      </c>
      <c r="E23" s="208">
        <f t="shared" si="6"/>
        <v>1.2E-2</v>
      </c>
      <c r="F23" s="212">
        <v>16</v>
      </c>
      <c r="G23" s="209">
        <f t="shared" ref="G23" si="7">E23</f>
        <v>1.2E-2</v>
      </c>
      <c r="H23" s="210">
        <f t="shared" si="1"/>
        <v>1.2E-2</v>
      </c>
      <c r="I23" s="211">
        <f t="shared" si="2"/>
        <v>0.192</v>
      </c>
    </row>
    <row r="24" spans="1:15" s="200" customFormat="1">
      <c r="A24" s="212">
        <f>SUM(A16:A23)</f>
        <v>159.59471999999997</v>
      </c>
      <c r="B24" s="189"/>
      <c r="C24" s="190" t="s">
        <v>16</v>
      </c>
      <c r="D24" s="189"/>
      <c r="E24" s="208"/>
      <c r="F24" s="212"/>
      <c r="G24" s="209"/>
      <c r="H24" s="210">
        <f t="shared" si="1"/>
        <v>0</v>
      </c>
      <c r="I24" s="211">
        <f t="shared" si="2"/>
        <v>0</v>
      </c>
    </row>
    <row r="25" spans="1:15" s="200" customFormat="1" ht="15.75">
      <c r="A25" s="205">
        <f>A24/B23</f>
        <v>13.299559999999998</v>
      </c>
      <c r="B25" s="190"/>
      <c r="C25" s="190" t="s">
        <v>17</v>
      </c>
      <c r="D25" s="189"/>
      <c r="E25" s="208"/>
      <c r="F25" s="205">
        <f>A25</f>
        <v>13.299559999999998</v>
      </c>
      <c r="G25" s="209"/>
      <c r="H25" s="210">
        <f t="shared" si="1"/>
        <v>0</v>
      </c>
      <c r="I25" s="211">
        <f t="shared" si="2"/>
        <v>0</v>
      </c>
    </row>
    <row r="26" spans="1:15" s="200" customFormat="1" ht="15.75">
      <c r="A26" s="205"/>
      <c r="B26" s="190"/>
      <c r="C26" s="247"/>
      <c r="D26" s="193"/>
      <c r="E26" s="208"/>
      <c r="F26" s="205"/>
      <c r="G26" s="208"/>
      <c r="H26" s="210"/>
      <c r="I26" s="211"/>
    </row>
    <row r="27" spans="1:15" s="200" customFormat="1" ht="15.75">
      <c r="A27" s="248"/>
      <c r="B27" s="213">
        <v>200</v>
      </c>
      <c r="C27" s="249" t="s">
        <v>24</v>
      </c>
      <c r="D27" s="190"/>
      <c r="E27" s="191"/>
      <c r="F27" s="214"/>
      <c r="G27" s="208"/>
      <c r="H27" s="210"/>
      <c r="I27" s="211"/>
      <c r="O27" s="200" t="s">
        <v>18</v>
      </c>
    </row>
    <row r="28" spans="1:15" s="200" customFormat="1">
      <c r="A28" s="212">
        <f>E28*F28</f>
        <v>5.7</v>
      </c>
      <c r="B28" s="189">
        <v>12</v>
      </c>
      <c r="C28" s="250" t="s">
        <v>112</v>
      </c>
      <c r="D28" s="189">
        <v>1</v>
      </c>
      <c r="E28" s="208">
        <f>D28*B28/1000</f>
        <v>1.2E-2</v>
      </c>
      <c r="F28" s="212">
        <v>475</v>
      </c>
      <c r="G28" s="209">
        <f>E28</f>
        <v>1.2E-2</v>
      </c>
      <c r="H28" s="210">
        <f>D28*B28/1000</f>
        <v>1.2E-2</v>
      </c>
      <c r="I28" s="211">
        <f t="shared" si="2"/>
        <v>5.7</v>
      </c>
    </row>
    <row r="29" spans="1:15" s="200" customFormat="1">
      <c r="A29" s="212">
        <f>E29*F29</f>
        <v>8.94</v>
      </c>
      <c r="B29" s="189">
        <v>12</v>
      </c>
      <c r="C29" s="250" t="s">
        <v>14</v>
      </c>
      <c r="D29" s="189">
        <v>10</v>
      </c>
      <c r="E29" s="208">
        <f>D29*B29/1000</f>
        <v>0.12</v>
      </c>
      <c r="F29" s="212">
        <v>74.5</v>
      </c>
      <c r="G29" s="209">
        <f>E29</f>
        <v>0.12</v>
      </c>
      <c r="H29" s="210">
        <f>D29*B29/1000</f>
        <v>0.12</v>
      </c>
      <c r="I29" s="211">
        <f t="shared" si="2"/>
        <v>8.94</v>
      </c>
    </row>
    <row r="30" spans="1:15" s="200" customFormat="1">
      <c r="A30" s="212">
        <f>SUM(A28:A29)</f>
        <v>14.64</v>
      </c>
      <c r="B30" s="190"/>
      <c r="C30" s="190" t="s">
        <v>16</v>
      </c>
      <c r="D30" s="189"/>
      <c r="E30" s="208"/>
      <c r="F30" s="212"/>
      <c r="G30" s="191"/>
      <c r="H30" s="210">
        <f>D30*B30/1000</f>
        <v>0</v>
      </c>
      <c r="I30" s="211">
        <f t="shared" si="2"/>
        <v>0</v>
      </c>
    </row>
    <row r="31" spans="1:15" s="200" customFormat="1" ht="15.75">
      <c r="A31" s="205">
        <f>A30/B29</f>
        <v>1.22</v>
      </c>
      <c r="B31" s="196"/>
      <c r="C31" s="190" t="s">
        <v>17</v>
      </c>
      <c r="D31" s="189"/>
      <c r="E31" s="208"/>
      <c r="F31" s="205">
        <f>A31</f>
        <v>1.22</v>
      </c>
      <c r="G31" s="191"/>
      <c r="H31" s="210">
        <f>D31*B31/1000</f>
        <v>0</v>
      </c>
      <c r="I31" s="211">
        <f t="shared" si="2"/>
        <v>0</v>
      </c>
    </row>
    <row r="32" spans="1:15" s="259" customFormat="1" ht="15.75">
      <c r="A32" s="251"/>
      <c r="B32" s="252"/>
      <c r="C32" s="253"/>
      <c r="D32" s="254"/>
      <c r="E32" s="255"/>
      <c r="F32" s="251"/>
      <c r="G32" s="256"/>
      <c r="H32" s="257"/>
      <c r="I32" s="258"/>
    </row>
    <row r="33" spans="1:9" s="259" customFormat="1" ht="15.75">
      <c r="A33" s="260"/>
      <c r="B33" s="261">
        <v>27</v>
      </c>
      <c r="C33" s="262" t="s">
        <v>19</v>
      </c>
      <c r="D33" s="253"/>
      <c r="E33" s="256"/>
      <c r="F33" s="263"/>
      <c r="G33" s="256"/>
      <c r="H33" s="257"/>
      <c r="I33" s="258"/>
    </row>
    <row r="34" spans="1:9" s="259" customFormat="1">
      <c r="A34" s="264">
        <f>E34*F34</f>
        <v>28.2285</v>
      </c>
      <c r="B34" s="254">
        <v>12</v>
      </c>
      <c r="C34" s="265" t="s">
        <v>20</v>
      </c>
      <c r="D34" s="254">
        <v>27.675000000000001</v>
      </c>
      <c r="E34" s="255">
        <f>D34*B34/1000</f>
        <v>0.33210000000000001</v>
      </c>
      <c r="F34" s="264">
        <v>85</v>
      </c>
      <c r="G34" s="266">
        <f>E34</f>
        <v>0.33210000000000001</v>
      </c>
      <c r="H34" s="257">
        <f>D34*B34/1000</f>
        <v>0.33210000000000001</v>
      </c>
      <c r="I34" s="258">
        <f>G34*F34</f>
        <v>28.2285</v>
      </c>
    </row>
    <row r="35" spans="1:9" s="259" customFormat="1">
      <c r="A35" s="264">
        <f>SUM(A34)</f>
        <v>28.2285</v>
      </c>
      <c r="B35" s="253"/>
      <c r="C35" s="253" t="s">
        <v>16</v>
      </c>
      <c r="D35" s="254"/>
      <c r="E35" s="255"/>
      <c r="F35" s="264"/>
      <c r="G35" s="256"/>
      <c r="H35" s="257">
        <f>D35*B35/1000</f>
        <v>0</v>
      </c>
      <c r="I35" s="258">
        <f>G35*F35</f>
        <v>0</v>
      </c>
    </row>
    <row r="36" spans="1:9" s="259" customFormat="1" ht="15.75">
      <c r="A36" s="251">
        <f>A35/B34</f>
        <v>2.3523749999999999</v>
      </c>
      <c r="B36" s="252"/>
      <c r="C36" s="253" t="s">
        <v>17</v>
      </c>
      <c r="D36" s="254"/>
      <c r="E36" s="255"/>
      <c r="F36" s="251">
        <f>A36</f>
        <v>2.3523749999999999</v>
      </c>
      <c r="G36" s="256"/>
      <c r="H36" s="257">
        <f>D36*B36/1000</f>
        <v>0</v>
      </c>
      <c r="I36" s="258">
        <f>G36*F36</f>
        <v>0</v>
      </c>
    </row>
    <row r="37" spans="1:9" s="259" customFormat="1" ht="15.75">
      <c r="A37" s="251"/>
      <c r="B37" s="252"/>
      <c r="C37" s="253"/>
      <c r="D37" s="254"/>
      <c r="E37" s="255"/>
      <c r="F37" s="251"/>
      <c r="G37" s="256"/>
      <c r="H37" s="257"/>
      <c r="I37" s="258"/>
    </row>
    <row r="38" spans="1:9" s="259" customFormat="1" ht="15.75">
      <c r="A38" s="260"/>
      <c r="B38" s="261">
        <v>28</v>
      </c>
      <c r="C38" s="262" t="s">
        <v>32</v>
      </c>
      <c r="D38" s="253"/>
      <c r="E38" s="256"/>
      <c r="F38" s="263"/>
      <c r="G38" s="256"/>
      <c r="H38" s="257"/>
      <c r="I38" s="258"/>
    </row>
    <row r="39" spans="1:9" s="259" customFormat="1">
      <c r="A39" s="264">
        <f>E39*F39</f>
        <v>25.536000000000001</v>
      </c>
      <c r="B39" s="254">
        <v>12</v>
      </c>
      <c r="C39" s="265" t="s">
        <v>100</v>
      </c>
      <c r="D39" s="254">
        <v>28</v>
      </c>
      <c r="E39" s="255">
        <f>D39*B39/1000</f>
        <v>0.33600000000000002</v>
      </c>
      <c r="F39" s="264">
        <v>76</v>
      </c>
      <c r="G39" s="266">
        <f>E39</f>
        <v>0.33600000000000002</v>
      </c>
      <c r="H39" s="257">
        <f>D39*B39/1000</f>
        <v>0.33600000000000002</v>
      </c>
      <c r="I39" s="258">
        <f>G39*F39</f>
        <v>25.536000000000001</v>
      </c>
    </row>
    <row r="40" spans="1:9" s="259" customFormat="1">
      <c r="A40" s="264">
        <f>SUM(A39)</f>
        <v>25.536000000000001</v>
      </c>
      <c r="B40" s="253"/>
      <c r="C40" s="253" t="s">
        <v>16</v>
      </c>
      <c r="D40" s="254"/>
      <c r="E40" s="255"/>
      <c r="F40" s="264"/>
      <c r="G40" s="256"/>
      <c r="H40" s="257">
        <f>D40*B40/1000</f>
        <v>0</v>
      </c>
      <c r="I40" s="258">
        <f>G40*F40</f>
        <v>0</v>
      </c>
    </row>
    <row r="41" spans="1:9" s="259" customFormat="1" ht="15.75">
      <c r="A41" s="251">
        <f>A40/B39</f>
        <v>2.1280000000000001</v>
      </c>
      <c r="B41" s="252"/>
      <c r="C41" s="253" t="s">
        <v>17</v>
      </c>
      <c r="D41" s="254"/>
      <c r="E41" s="255"/>
      <c r="F41" s="251">
        <f>A41</f>
        <v>2.1280000000000001</v>
      </c>
      <c r="G41" s="256"/>
      <c r="H41" s="257">
        <f>D41*B41/1000</f>
        <v>0</v>
      </c>
      <c r="I41" s="258">
        <f>G41*F41</f>
        <v>0</v>
      </c>
    </row>
    <row r="42" spans="1:9" s="259" customFormat="1" ht="15.75">
      <c r="A42" s="251"/>
      <c r="B42" s="252"/>
      <c r="C42" s="253"/>
      <c r="D42" s="254"/>
      <c r="E42" s="255"/>
      <c r="F42" s="251"/>
      <c r="G42" s="256"/>
      <c r="H42" s="257"/>
      <c r="I42" s="258"/>
    </row>
    <row r="43" spans="1:9" s="200" customFormat="1" ht="15.75">
      <c r="A43" s="205">
        <f>A30+A24+A40+A35</f>
        <v>227.99921999999998</v>
      </c>
      <c r="B43" s="190"/>
      <c r="C43" s="196" t="s">
        <v>21</v>
      </c>
      <c r="D43" s="190"/>
      <c r="E43" s="191"/>
      <c r="F43" s="205">
        <f>F44*B29</f>
        <v>227.99921999999998</v>
      </c>
      <c r="G43" s="191"/>
      <c r="H43" s="188"/>
      <c r="I43" s="211">
        <f>SUM(I14:I41)</f>
        <v>227.99921999999995</v>
      </c>
    </row>
    <row r="44" spans="1:9" s="200" customFormat="1" ht="15.75">
      <c r="A44" s="205">
        <f>A43/B29</f>
        <v>18.999934999999997</v>
      </c>
      <c r="B44" s="190"/>
      <c r="C44" s="196" t="s">
        <v>17</v>
      </c>
      <c r="D44" s="190"/>
      <c r="E44" s="191"/>
      <c r="F44" s="205">
        <f>A44</f>
        <v>18.999934999999997</v>
      </c>
      <c r="G44" s="191"/>
      <c r="H44" s="210"/>
      <c r="I44" s="211"/>
    </row>
    <row r="45" spans="1:9" s="200" customFormat="1" ht="15.75">
      <c r="C45" s="1306" t="s">
        <v>101</v>
      </c>
      <c r="D45" s="1306"/>
      <c r="E45" s="1306"/>
      <c r="F45" s="1306"/>
      <c r="G45" s="1306"/>
      <c r="H45" s="267"/>
      <c r="I45" s="183"/>
    </row>
    <row r="46" spans="1:9" s="200" customFormat="1" ht="15.75">
      <c r="C46" s="1306" t="s">
        <v>22</v>
      </c>
      <c r="D46" s="1306"/>
      <c r="E46" s="1306"/>
      <c r="F46" s="1306"/>
      <c r="G46" s="1306"/>
      <c r="H46" s="267"/>
      <c r="I46" s="183"/>
    </row>
    <row r="47" spans="1:9" s="200" customFormat="1" ht="15.75">
      <c r="B47" s="268"/>
      <c r="C47" s="268" t="s">
        <v>23</v>
      </c>
      <c r="D47" s="268"/>
      <c r="E47" s="268"/>
      <c r="F47" s="268"/>
      <c r="G47" s="268"/>
      <c r="H47" s="183"/>
      <c r="I47" s="183"/>
    </row>
  </sheetData>
  <mergeCells count="11">
    <mergeCell ref="F6:G6"/>
    <mergeCell ref="F8:G8"/>
    <mergeCell ref="C45:G45"/>
    <mergeCell ref="C46:G46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6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13" zoomScale="84" zoomScaleSheetLayoutView="84" workbookViewId="0">
      <selection activeCell="D32" sqref="D32"/>
    </sheetView>
  </sheetViews>
  <sheetFormatPr defaultRowHeight="15"/>
  <cols>
    <col min="1" max="1" width="13.28515625" style="1026" customWidth="1"/>
    <col min="2" max="2" width="9.140625" style="1026"/>
    <col min="3" max="3" width="56.7109375" style="1026" customWidth="1"/>
    <col min="4" max="4" width="11.5703125" style="1026" customWidth="1"/>
    <col min="5" max="5" width="11.28515625" style="1026" customWidth="1"/>
    <col min="6" max="6" width="13.28515625" style="1026" customWidth="1"/>
    <col min="7" max="7" width="11.7109375" style="1026" customWidth="1"/>
    <col min="8" max="8" width="8.85546875" style="1026" customWidth="1"/>
    <col min="9" max="9" width="13" style="1026" customWidth="1"/>
    <col min="10" max="16384" width="9.140625" style="1026"/>
  </cols>
  <sheetData>
    <row r="1" spans="1:9" s="960" customFormat="1">
      <c r="H1" s="961"/>
      <c r="I1" s="961"/>
    </row>
    <row r="2" spans="1:9" s="960" customFormat="1" ht="15.75">
      <c r="A2" s="962"/>
      <c r="B2" s="1421" t="s">
        <v>0</v>
      </c>
      <c r="C2" s="1421"/>
      <c r="D2" s="1421"/>
      <c r="E2" s="1421"/>
      <c r="F2" s="1421"/>
      <c r="G2" s="1421"/>
      <c r="H2" s="961"/>
      <c r="I2" s="961"/>
    </row>
    <row r="3" spans="1:9" s="960" customFormat="1" ht="12.75" customHeight="1">
      <c r="A3" s="962"/>
      <c r="B3" s="1421"/>
      <c r="C3" s="1421"/>
      <c r="D3" s="1421"/>
      <c r="E3" s="1421"/>
      <c r="F3" s="1421"/>
      <c r="G3" s="1421"/>
      <c r="H3" s="961"/>
      <c r="I3" s="961"/>
    </row>
    <row r="4" spans="1:9" s="960" customFormat="1" ht="30" customHeight="1">
      <c r="A4" s="962"/>
      <c r="B4" s="1422"/>
      <c r="C4" s="1424" t="s">
        <v>1</v>
      </c>
      <c r="D4" s="1426" t="s">
        <v>2</v>
      </c>
      <c r="E4" s="1428" t="s">
        <v>3</v>
      </c>
      <c r="F4" s="963"/>
      <c r="G4" s="964"/>
      <c r="H4" s="961"/>
      <c r="I4" s="961"/>
    </row>
    <row r="5" spans="1:9" s="960" customFormat="1" ht="40.5" customHeight="1">
      <c r="A5" s="965"/>
      <c r="B5" s="1423"/>
      <c r="C5" s="1425"/>
      <c r="D5" s="1427"/>
      <c r="E5" s="1429"/>
      <c r="F5" s="1430" t="s">
        <v>4</v>
      </c>
      <c r="G5" s="1431"/>
      <c r="H5" s="961"/>
      <c r="I5" s="961"/>
    </row>
    <row r="6" spans="1:9" s="960" customFormat="1" ht="15.95" customHeight="1">
      <c r="A6" s="966"/>
      <c r="B6" s="967"/>
      <c r="C6" s="968"/>
      <c r="D6" s="969"/>
      <c r="E6" s="970"/>
      <c r="F6" s="1432" t="s">
        <v>5</v>
      </c>
      <c r="G6" s="1433"/>
      <c r="H6" s="961"/>
      <c r="I6" s="961"/>
    </row>
    <row r="7" spans="1:9" s="960" customFormat="1" ht="15.95" customHeight="1">
      <c r="A7" s="966"/>
      <c r="B7" s="971"/>
      <c r="C7" s="968"/>
      <c r="D7" s="969"/>
      <c r="E7" s="970"/>
      <c r="F7" s="972"/>
      <c r="G7" s="973"/>
      <c r="H7" s="961"/>
      <c r="I7" s="961"/>
    </row>
    <row r="8" spans="1:9" s="960" customFormat="1" ht="15.95" customHeight="1">
      <c r="A8" s="966"/>
      <c r="B8" s="971"/>
      <c r="C8" s="968"/>
      <c r="D8" s="969"/>
      <c r="E8" s="970"/>
      <c r="F8" s="1434"/>
      <c r="G8" s="1435"/>
      <c r="H8" s="961"/>
      <c r="I8" s="961"/>
    </row>
    <row r="9" spans="1:9" s="960" customFormat="1" ht="15.95" customHeight="1">
      <c r="A9" s="966"/>
      <c r="B9" s="971"/>
      <c r="C9" s="974"/>
      <c r="D9" s="969"/>
      <c r="E9" s="970"/>
      <c r="F9" s="963"/>
      <c r="G9" s="975"/>
      <c r="H9" s="961"/>
      <c r="I9" s="961"/>
    </row>
    <row r="10" spans="1:9" s="960" customFormat="1" ht="15.95" customHeight="1">
      <c r="A10" s="976"/>
      <c r="B10" s="977"/>
      <c r="C10" s="968"/>
      <c r="D10" s="969"/>
      <c r="E10" s="970"/>
      <c r="F10" s="963"/>
      <c r="G10" s="975"/>
      <c r="H10" s="961"/>
      <c r="I10" s="961"/>
    </row>
    <row r="11" spans="1:9" s="960" customFormat="1" ht="20.100000000000001" customHeight="1">
      <c r="A11" s="962"/>
      <c r="B11" s="978"/>
      <c r="C11" s="979" t="s">
        <v>142</v>
      </c>
      <c r="D11" s="964"/>
      <c r="E11" s="963"/>
      <c r="F11" s="963"/>
      <c r="G11" s="964"/>
      <c r="H11" s="961"/>
      <c r="I11" s="961"/>
    </row>
    <row r="12" spans="1:9" s="960" customFormat="1" ht="75">
      <c r="A12" s="980" t="s">
        <v>6</v>
      </c>
      <c r="B12" s="981" t="s">
        <v>7</v>
      </c>
      <c r="C12" s="981"/>
      <c r="D12" s="981" t="s">
        <v>9</v>
      </c>
      <c r="E12" s="982" t="s">
        <v>10</v>
      </c>
      <c r="F12" s="981" t="s">
        <v>11</v>
      </c>
      <c r="G12" s="982" t="s">
        <v>12</v>
      </c>
      <c r="H12" s="961"/>
      <c r="I12" s="961"/>
    </row>
    <row r="13" spans="1:9" s="960" customFormat="1" ht="20.100000000000001" customHeight="1">
      <c r="A13" s="983"/>
      <c r="B13" s="984"/>
      <c r="C13" s="985">
        <v>45245</v>
      </c>
      <c r="D13" s="981"/>
      <c r="E13" s="982"/>
      <c r="F13" s="984"/>
      <c r="G13" s="982"/>
      <c r="H13" s="961"/>
      <c r="I13" s="961"/>
    </row>
    <row r="14" spans="1:9" s="978" customFormat="1" ht="15.95" customHeight="1">
      <c r="A14" s="983"/>
      <c r="B14" s="968"/>
      <c r="C14" s="986"/>
      <c r="D14" s="971"/>
      <c r="E14" s="987"/>
      <c r="F14" s="983"/>
      <c r="G14" s="987"/>
      <c r="H14" s="988"/>
      <c r="I14" s="989"/>
    </row>
    <row r="15" spans="1:9" s="978" customFormat="1" ht="15.95" customHeight="1">
      <c r="A15" s="990"/>
      <c r="B15" s="991" t="s">
        <v>176</v>
      </c>
      <c r="C15" s="1436" t="s">
        <v>177</v>
      </c>
      <c r="D15" s="1437"/>
      <c r="E15" s="987"/>
      <c r="F15" s="967"/>
      <c r="G15" s="987"/>
      <c r="H15" s="988"/>
      <c r="I15" s="989"/>
    </row>
    <row r="16" spans="1:9" s="978" customFormat="1" ht="15.95" customHeight="1">
      <c r="A16" s="990">
        <f t="shared" ref="A16:A19" si="0">E16*F16</f>
        <v>811.2</v>
      </c>
      <c r="B16" s="967">
        <v>16</v>
      </c>
      <c r="C16" s="968" t="s">
        <v>178</v>
      </c>
      <c r="D16" s="967">
        <v>169</v>
      </c>
      <c r="E16" s="987">
        <f>B16*D16/1000</f>
        <v>2.7040000000000002</v>
      </c>
      <c r="F16" s="990">
        <v>300</v>
      </c>
      <c r="G16" s="992">
        <f>E16</f>
        <v>2.7040000000000002</v>
      </c>
      <c r="H16" s="988">
        <f>D16*B16/1000</f>
        <v>2.7040000000000002</v>
      </c>
      <c r="I16" s="989">
        <f>G16*F16</f>
        <v>811.2</v>
      </c>
    </row>
    <row r="17" spans="1:15" s="978" customFormat="1" ht="15.95" customHeight="1">
      <c r="A17" s="990">
        <f t="shared" si="0"/>
        <v>95.2256</v>
      </c>
      <c r="B17" s="967">
        <v>16</v>
      </c>
      <c r="C17" s="993" t="s">
        <v>13</v>
      </c>
      <c r="D17" s="967">
        <v>10</v>
      </c>
      <c r="E17" s="987">
        <f>D17*B17/1000</f>
        <v>0.16</v>
      </c>
      <c r="F17" s="990">
        <v>595.16</v>
      </c>
      <c r="G17" s="992">
        <f>E17+E25</f>
        <v>0.27200000000000002</v>
      </c>
      <c r="H17" s="988">
        <f t="shared" ref="H17" si="1">D17*B17/1000</f>
        <v>0.16</v>
      </c>
      <c r="I17" s="989">
        <f t="shared" ref="I17" si="2">G17*F17</f>
        <v>161.88352</v>
      </c>
    </row>
    <row r="18" spans="1:15" s="1000" customFormat="1" ht="15.95" customHeight="1">
      <c r="A18" s="990">
        <f t="shared" si="0"/>
        <v>7.7984</v>
      </c>
      <c r="B18" s="967">
        <v>16</v>
      </c>
      <c r="C18" s="994" t="s">
        <v>28</v>
      </c>
      <c r="D18" s="995">
        <v>4</v>
      </c>
      <c r="E18" s="996">
        <f>D18*B18/1000</f>
        <v>6.4000000000000001E-2</v>
      </c>
      <c r="F18" s="997">
        <v>121.85</v>
      </c>
      <c r="G18" s="992">
        <f t="shared" ref="G18" si="3">E18</f>
        <v>6.4000000000000001E-2</v>
      </c>
      <c r="H18" s="998">
        <f>D18*B18/1000</f>
        <v>6.4000000000000001E-2</v>
      </c>
      <c r="I18" s="999">
        <f>G18*F18</f>
        <v>7.7984</v>
      </c>
    </row>
    <row r="19" spans="1:15" s="978" customFormat="1" ht="15.95" customHeight="1">
      <c r="A19" s="990">
        <f t="shared" si="0"/>
        <v>0.25600000000000001</v>
      </c>
      <c r="B19" s="967">
        <v>16</v>
      </c>
      <c r="C19" s="993" t="s">
        <v>31</v>
      </c>
      <c r="D19" s="967">
        <v>1</v>
      </c>
      <c r="E19" s="987">
        <f>B19*D19/1000</f>
        <v>1.6E-2</v>
      </c>
      <c r="F19" s="990">
        <v>16</v>
      </c>
      <c r="G19" s="992">
        <f>E19+E26</f>
        <v>3.2000000000000001E-2</v>
      </c>
      <c r="H19" s="988">
        <f>D19*B19/1000</f>
        <v>1.6E-2</v>
      </c>
      <c r="I19" s="989">
        <f>G19*F19</f>
        <v>0.51200000000000001</v>
      </c>
    </row>
    <row r="20" spans="1:15" s="978" customFormat="1" ht="15.95" customHeight="1">
      <c r="A20" s="990">
        <f>SUM(A16:A19)</f>
        <v>914.48</v>
      </c>
      <c r="B20" s="967"/>
      <c r="C20" s="1001" t="s">
        <v>16</v>
      </c>
      <c r="D20" s="967"/>
      <c r="E20" s="987"/>
      <c r="F20" s="990"/>
      <c r="G20" s="1002"/>
      <c r="H20" s="988">
        <f>D20*B20/1000</f>
        <v>0</v>
      </c>
      <c r="I20" s="989">
        <f>G20*F20</f>
        <v>0</v>
      </c>
    </row>
    <row r="21" spans="1:15" s="978" customFormat="1" ht="15.95" customHeight="1">
      <c r="A21" s="983">
        <f>A20/B16</f>
        <v>57.155000000000001</v>
      </c>
      <c r="B21" s="967"/>
      <c r="C21" s="1001" t="s">
        <v>17</v>
      </c>
      <c r="D21" s="967"/>
      <c r="E21" s="987"/>
      <c r="F21" s="983">
        <f>A21</f>
        <v>57.155000000000001</v>
      </c>
      <c r="G21" s="1002"/>
      <c r="H21" s="988">
        <f>D21*B21/1000</f>
        <v>0</v>
      </c>
      <c r="I21" s="989">
        <f>G21*F21</f>
        <v>0</v>
      </c>
    </row>
    <row r="22" spans="1:15" s="978" customFormat="1" ht="15.95" customHeight="1">
      <c r="A22" s="983"/>
      <c r="B22" s="967"/>
      <c r="C22" s="1003"/>
      <c r="D22" s="971"/>
      <c r="E22" s="987"/>
      <c r="F22" s="983"/>
      <c r="G22" s="992"/>
      <c r="H22" s="988"/>
      <c r="I22" s="989"/>
    </row>
    <row r="23" spans="1:15" s="978" customFormat="1" ht="15.95" customHeight="1">
      <c r="A23" s="1004"/>
      <c r="B23" s="991">
        <v>150</v>
      </c>
      <c r="C23" s="1005" t="s">
        <v>44</v>
      </c>
      <c r="D23" s="968"/>
      <c r="E23" s="969"/>
      <c r="F23" s="1006"/>
      <c r="G23" s="987"/>
      <c r="H23" s="988"/>
      <c r="I23" s="989"/>
      <c r="O23" s="978" t="s">
        <v>18</v>
      </c>
    </row>
    <row r="24" spans="1:15" s="978" customFormat="1" ht="15.95" customHeight="1">
      <c r="A24" s="990">
        <f>E24*F24</f>
        <v>72.575999999999993</v>
      </c>
      <c r="B24" s="967">
        <v>16</v>
      </c>
      <c r="C24" s="993" t="s">
        <v>34</v>
      </c>
      <c r="D24" s="967">
        <v>54</v>
      </c>
      <c r="E24" s="987">
        <f>D24*B24/1000</f>
        <v>0.86399999999999999</v>
      </c>
      <c r="F24" s="990">
        <v>84</v>
      </c>
      <c r="G24" s="1007">
        <f>E24</f>
        <v>0.86399999999999999</v>
      </c>
      <c r="H24" s="988">
        <f t="shared" ref="H24:H28" si="4">D24*B24/1000</f>
        <v>0.86399999999999999</v>
      </c>
      <c r="I24" s="989">
        <f t="shared" ref="I24:I28" si="5">G24*F24</f>
        <v>72.575999999999993</v>
      </c>
    </row>
    <row r="25" spans="1:15" s="978" customFormat="1" ht="15.95" customHeight="1">
      <c r="A25" s="990">
        <f t="shared" ref="A25:A26" si="6">E25*F25</f>
        <v>66.657920000000004</v>
      </c>
      <c r="B25" s="967">
        <v>16</v>
      </c>
      <c r="C25" s="993" t="s">
        <v>13</v>
      </c>
      <c r="D25" s="967">
        <v>7</v>
      </c>
      <c r="E25" s="987">
        <f>D25*B25/1000</f>
        <v>0.112</v>
      </c>
      <c r="F25" s="990">
        <v>595.16</v>
      </c>
      <c r="G25" s="992"/>
      <c r="H25" s="988">
        <f t="shared" si="4"/>
        <v>0.112</v>
      </c>
      <c r="I25" s="989">
        <f t="shared" si="5"/>
        <v>0</v>
      </c>
    </row>
    <row r="26" spans="1:15" s="978" customFormat="1" ht="15.95" customHeight="1">
      <c r="A26" s="990">
        <f t="shared" si="6"/>
        <v>0.25600000000000001</v>
      </c>
      <c r="B26" s="967">
        <v>16</v>
      </c>
      <c r="C26" s="993" t="s">
        <v>31</v>
      </c>
      <c r="D26" s="967">
        <v>1</v>
      </c>
      <c r="E26" s="987">
        <f>B26*D26/1000</f>
        <v>1.6E-2</v>
      </c>
      <c r="F26" s="990">
        <v>16</v>
      </c>
      <c r="G26" s="992"/>
      <c r="H26" s="988">
        <f t="shared" si="4"/>
        <v>1.6E-2</v>
      </c>
      <c r="I26" s="989">
        <f t="shared" si="5"/>
        <v>0</v>
      </c>
    </row>
    <row r="27" spans="1:15" s="978" customFormat="1" ht="15.95" customHeight="1">
      <c r="A27" s="990">
        <f>SUM(A24:A26)</f>
        <v>139.48992000000001</v>
      </c>
      <c r="B27" s="968"/>
      <c r="C27" s="968" t="s">
        <v>16</v>
      </c>
      <c r="D27" s="967"/>
      <c r="E27" s="987"/>
      <c r="F27" s="990"/>
      <c r="G27" s="969"/>
      <c r="H27" s="988">
        <f t="shared" si="4"/>
        <v>0</v>
      </c>
      <c r="I27" s="989">
        <f t="shared" si="5"/>
        <v>0</v>
      </c>
    </row>
    <row r="28" spans="1:15" s="978" customFormat="1" ht="15.95" customHeight="1">
      <c r="A28" s="983">
        <f>A27/B26</f>
        <v>8.7181200000000008</v>
      </c>
      <c r="B28" s="974"/>
      <c r="C28" s="968" t="s">
        <v>17</v>
      </c>
      <c r="D28" s="967"/>
      <c r="E28" s="987"/>
      <c r="F28" s="983">
        <f>A28</f>
        <v>8.7181200000000008</v>
      </c>
      <c r="G28" s="969"/>
      <c r="H28" s="988">
        <f t="shared" si="4"/>
        <v>0</v>
      </c>
      <c r="I28" s="989">
        <f t="shared" si="5"/>
        <v>0</v>
      </c>
    </row>
    <row r="29" spans="1:15" s="978" customFormat="1" ht="15.95" customHeight="1">
      <c r="A29" s="983"/>
      <c r="B29" s="967"/>
      <c r="C29" s="1003"/>
      <c r="D29" s="971"/>
      <c r="E29" s="987"/>
      <c r="F29" s="983"/>
      <c r="G29" s="992"/>
      <c r="H29" s="988"/>
      <c r="I29" s="989"/>
    </row>
    <row r="30" spans="1:15" s="978" customFormat="1" ht="15.95" customHeight="1">
      <c r="A30" s="1004"/>
      <c r="B30" s="991">
        <v>200</v>
      </c>
      <c r="C30" s="1005" t="s">
        <v>181</v>
      </c>
      <c r="D30" s="968"/>
      <c r="E30" s="969"/>
      <c r="F30" s="1006"/>
      <c r="G30" s="987"/>
      <c r="H30" s="988"/>
      <c r="I30" s="989"/>
      <c r="O30" s="978" t="s">
        <v>18</v>
      </c>
    </row>
    <row r="31" spans="1:15" s="978" customFormat="1" ht="15.95" customHeight="1">
      <c r="A31" s="990">
        <f>E31*F31</f>
        <v>155.75</v>
      </c>
      <c r="B31" s="967">
        <v>16</v>
      </c>
      <c r="C31" s="993" t="s">
        <v>181</v>
      </c>
      <c r="D31" s="967">
        <v>218.75</v>
      </c>
      <c r="E31" s="987">
        <f>D31*B31/1000</f>
        <v>3.5</v>
      </c>
      <c r="F31" s="990">
        <v>44.5</v>
      </c>
      <c r="G31" s="1007">
        <f>E31</f>
        <v>3.5</v>
      </c>
      <c r="H31" s="988">
        <f>D31*B31/1000</f>
        <v>3.5</v>
      </c>
      <c r="I31" s="989">
        <f>G31*F31</f>
        <v>155.75</v>
      </c>
    </row>
    <row r="32" spans="1:15" s="978" customFormat="1" ht="15.95" customHeight="1">
      <c r="A32" s="990">
        <f>SUM(A31:A31)</f>
        <v>155.75</v>
      </c>
      <c r="B32" s="968"/>
      <c r="C32" s="968" t="s">
        <v>16</v>
      </c>
      <c r="D32" s="967"/>
      <c r="E32" s="987"/>
      <c r="F32" s="990"/>
      <c r="G32" s="969"/>
      <c r="H32" s="988">
        <f>D32*B32/1000</f>
        <v>0</v>
      </c>
      <c r="I32" s="989">
        <f>G32*F32</f>
        <v>0</v>
      </c>
    </row>
    <row r="33" spans="1:9" s="978" customFormat="1" ht="15.95" customHeight="1">
      <c r="A33" s="983">
        <f>A32/B31</f>
        <v>9.734375</v>
      </c>
      <c r="B33" s="974"/>
      <c r="C33" s="968" t="s">
        <v>17</v>
      </c>
      <c r="D33" s="967"/>
      <c r="E33" s="987"/>
      <c r="F33" s="983">
        <f>A33</f>
        <v>9.734375</v>
      </c>
      <c r="G33" s="969"/>
      <c r="H33" s="988">
        <f>D33*B33/1000</f>
        <v>0</v>
      </c>
      <c r="I33" s="989">
        <f>G33*F33</f>
        <v>0</v>
      </c>
    </row>
    <row r="34" spans="1:9" s="978" customFormat="1" ht="15.95" customHeight="1">
      <c r="A34" s="983"/>
      <c r="B34" s="974"/>
      <c r="C34" s="968"/>
      <c r="D34" s="967"/>
      <c r="E34" s="987"/>
      <c r="F34" s="983"/>
      <c r="G34" s="969"/>
      <c r="H34" s="988"/>
      <c r="I34" s="989"/>
    </row>
    <row r="35" spans="1:9" s="978" customFormat="1" ht="15.95" customHeight="1">
      <c r="A35" s="1004"/>
      <c r="B35" s="991">
        <v>19</v>
      </c>
      <c r="C35" s="1005" t="s">
        <v>19</v>
      </c>
      <c r="D35" s="968"/>
      <c r="E35" s="969"/>
      <c r="F35" s="1006"/>
      <c r="G35" s="969"/>
      <c r="H35" s="988"/>
      <c r="I35" s="989"/>
    </row>
    <row r="36" spans="1:9" s="978" customFormat="1" ht="15.95" customHeight="1">
      <c r="A36" s="990">
        <f>E36*F36</f>
        <v>22.192</v>
      </c>
      <c r="B36" s="967">
        <v>16</v>
      </c>
      <c r="C36" s="993" t="s">
        <v>20</v>
      </c>
      <c r="D36" s="967">
        <v>19</v>
      </c>
      <c r="E36" s="987">
        <f>D36*B36/1000</f>
        <v>0.30399999999999999</v>
      </c>
      <c r="F36" s="990">
        <v>73</v>
      </c>
      <c r="G36" s="1007">
        <f>E36</f>
        <v>0.30399999999999999</v>
      </c>
      <c r="H36" s="988">
        <f>D36*B36/1000</f>
        <v>0.30399999999999999</v>
      </c>
      <c r="I36" s="989">
        <f>G36*F36</f>
        <v>22.192</v>
      </c>
    </row>
    <row r="37" spans="1:9" s="978" customFormat="1" ht="15.95" customHeight="1">
      <c r="A37" s="990">
        <f>SUM(A36:A36)</f>
        <v>22.192</v>
      </c>
      <c r="B37" s="968"/>
      <c r="C37" s="968" t="s">
        <v>16</v>
      </c>
      <c r="D37" s="967"/>
      <c r="E37" s="987"/>
      <c r="F37" s="990"/>
      <c r="G37" s="969"/>
      <c r="H37" s="988">
        <f>D37*B37/1000</f>
        <v>0</v>
      </c>
      <c r="I37" s="989">
        <f>G37*F37</f>
        <v>0</v>
      </c>
    </row>
    <row r="38" spans="1:9" s="978" customFormat="1" ht="15.95" customHeight="1">
      <c r="A38" s="983">
        <f>A37/B36</f>
        <v>1.387</v>
      </c>
      <c r="B38" s="974"/>
      <c r="C38" s="968" t="s">
        <v>17</v>
      </c>
      <c r="D38" s="967"/>
      <c r="E38" s="987"/>
      <c r="F38" s="983">
        <f>A38</f>
        <v>1.387</v>
      </c>
      <c r="G38" s="969"/>
      <c r="H38" s="988">
        <f>D38*B38/1000</f>
        <v>0</v>
      </c>
      <c r="I38" s="989">
        <f>G38*F38</f>
        <v>0</v>
      </c>
    </row>
    <row r="39" spans="1:9" s="978" customFormat="1" ht="15.95" customHeight="1">
      <c r="A39" s="983"/>
      <c r="B39" s="974"/>
      <c r="C39" s="968"/>
      <c r="D39" s="967"/>
      <c r="E39" s="987"/>
      <c r="F39" s="983"/>
      <c r="G39" s="969"/>
      <c r="H39" s="988"/>
      <c r="I39" s="989"/>
    </row>
    <row r="40" spans="1:9" s="978" customFormat="1" ht="15.95" customHeight="1">
      <c r="A40" s="1004"/>
      <c r="B40" s="991">
        <v>19</v>
      </c>
      <c r="C40" s="1005" t="s">
        <v>32</v>
      </c>
      <c r="D40" s="968"/>
      <c r="E40" s="969"/>
      <c r="F40" s="1006"/>
      <c r="G40" s="969"/>
      <c r="H40" s="988"/>
      <c r="I40" s="989"/>
    </row>
    <row r="41" spans="1:9" s="978" customFormat="1" ht="15.95" customHeight="1">
      <c r="A41" s="990">
        <f>E41*F41</f>
        <v>21.584</v>
      </c>
      <c r="B41" s="967">
        <v>16</v>
      </c>
      <c r="C41" s="993" t="s">
        <v>100</v>
      </c>
      <c r="D41" s="967">
        <v>19</v>
      </c>
      <c r="E41" s="987">
        <f>D41*B41/1000</f>
        <v>0.30399999999999999</v>
      </c>
      <c r="F41" s="990">
        <v>71</v>
      </c>
      <c r="G41" s="1007">
        <f>E41</f>
        <v>0.30399999999999999</v>
      </c>
      <c r="H41" s="988">
        <f>D41*B41/1000</f>
        <v>0.30399999999999999</v>
      </c>
      <c r="I41" s="989">
        <f>G41*F41</f>
        <v>21.584</v>
      </c>
    </row>
    <row r="42" spans="1:9" s="978" customFormat="1" ht="15.95" customHeight="1">
      <c r="A42" s="990">
        <f>SUM(A41:A41)</f>
        <v>21.584</v>
      </c>
      <c r="B42" s="968"/>
      <c r="C42" s="968" t="s">
        <v>16</v>
      </c>
      <c r="D42" s="967"/>
      <c r="E42" s="987"/>
      <c r="F42" s="990"/>
      <c r="G42" s="969"/>
      <c r="H42" s="988">
        <f>D42*B42/1000</f>
        <v>0</v>
      </c>
      <c r="I42" s="989">
        <f>G42*F42</f>
        <v>0</v>
      </c>
    </row>
    <row r="43" spans="1:9" s="978" customFormat="1" ht="15.95" customHeight="1">
      <c r="A43" s="983">
        <f>A42/B41</f>
        <v>1.349</v>
      </c>
      <c r="B43" s="974"/>
      <c r="C43" s="968" t="s">
        <v>17</v>
      </c>
      <c r="D43" s="967"/>
      <c r="E43" s="987"/>
      <c r="F43" s="983">
        <f>A43</f>
        <v>1.349</v>
      </c>
      <c r="G43" s="969"/>
      <c r="H43" s="988">
        <f>D43*B43/1000</f>
        <v>0</v>
      </c>
      <c r="I43" s="989">
        <f>G43*F43</f>
        <v>0</v>
      </c>
    </row>
    <row r="44" spans="1:9" s="978" customFormat="1" ht="15.95" customHeight="1">
      <c r="A44" s="983"/>
      <c r="B44" s="974"/>
      <c r="C44" s="968"/>
      <c r="D44" s="967"/>
      <c r="E44" s="987"/>
      <c r="F44" s="983"/>
      <c r="G44" s="969"/>
      <c r="H44" s="988"/>
      <c r="I44" s="989"/>
    </row>
    <row r="45" spans="1:9" s="978" customFormat="1" ht="15.95" customHeight="1">
      <c r="A45" s="983">
        <f>A42+A37+A32+A20+A27</f>
        <v>1253.4959200000001</v>
      </c>
      <c r="B45" s="968"/>
      <c r="C45" s="974" t="s">
        <v>21</v>
      </c>
      <c r="D45" s="968"/>
      <c r="E45" s="969"/>
      <c r="F45" s="983">
        <f>F46*B41</f>
        <v>1253.4959200000001</v>
      </c>
      <c r="G45" s="969"/>
      <c r="H45" s="966"/>
      <c r="I45" s="989">
        <f>SUM(I14:I44)</f>
        <v>1253.4959200000001</v>
      </c>
    </row>
    <row r="46" spans="1:9" s="978" customFormat="1" ht="15.95" customHeight="1">
      <c r="A46" s="983">
        <f>A45/B41</f>
        <v>78.343495000000004</v>
      </c>
      <c r="B46" s="968"/>
      <c r="C46" s="974" t="s">
        <v>17</v>
      </c>
      <c r="D46" s="968"/>
      <c r="E46" s="969"/>
      <c r="F46" s="983">
        <f>A46</f>
        <v>78.343495000000004</v>
      </c>
      <c r="G46" s="969"/>
      <c r="H46" s="988"/>
      <c r="I46" s="989"/>
    </row>
    <row r="47" spans="1:9" s="978" customFormat="1" ht="15.75">
      <c r="C47" s="1438" t="s">
        <v>101</v>
      </c>
      <c r="D47" s="1438"/>
      <c r="E47" s="1438"/>
      <c r="F47" s="1438"/>
      <c r="G47" s="1438"/>
      <c r="H47" s="1024"/>
      <c r="I47" s="961"/>
    </row>
    <row r="48" spans="1:9" s="978" customFormat="1" ht="15.75">
      <c r="C48" s="1438" t="s">
        <v>22</v>
      </c>
      <c r="D48" s="1438"/>
      <c r="E48" s="1438"/>
      <c r="F48" s="1438"/>
      <c r="G48" s="1438"/>
      <c r="H48" s="1024"/>
      <c r="I48" s="961"/>
    </row>
    <row r="49" spans="2:9" s="978" customFormat="1" ht="15.75">
      <c r="B49" s="1025"/>
      <c r="C49" s="1025" t="s">
        <v>23</v>
      </c>
      <c r="D49" s="1025"/>
      <c r="E49" s="1025"/>
      <c r="F49" s="1025"/>
      <c r="G49" s="1025"/>
      <c r="H49" s="961"/>
      <c r="I49" s="961"/>
    </row>
    <row r="50" spans="2:9" s="960" customFormat="1"/>
  </sheetData>
  <mergeCells count="12">
    <mergeCell ref="F6:G6"/>
    <mergeCell ref="F8:G8"/>
    <mergeCell ref="C15:D15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O89"/>
  <sheetViews>
    <sheetView view="pageBreakPreview" topLeftCell="A39" zoomScale="84" zoomScaleSheetLayoutView="84" workbookViewId="0">
      <selection activeCell="D50" sqref="D50"/>
    </sheetView>
  </sheetViews>
  <sheetFormatPr defaultRowHeight="15"/>
  <cols>
    <col min="1" max="1" width="13.28515625" style="1026" customWidth="1"/>
    <col min="2" max="2" width="10.85546875" style="1026" customWidth="1"/>
    <col min="3" max="3" width="56.7109375" style="1026" customWidth="1"/>
    <col min="4" max="4" width="11.5703125" style="1026" customWidth="1"/>
    <col min="5" max="5" width="11.28515625" style="1026" customWidth="1"/>
    <col min="6" max="6" width="13.28515625" style="1026" customWidth="1"/>
    <col min="7" max="7" width="11.7109375" style="1026" customWidth="1"/>
    <col min="8" max="8" width="8.85546875" style="1026" customWidth="1"/>
    <col min="9" max="9" width="13" style="1026" customWidth="1"/>
    <col min="10" max="16384" width="9.140625" style="1026"/>
  </cols>
  <sheetData>
    <row r="1" spans="1:9" s="960" customFormat="1">
      <c r="H1" s="961"/>
      <c r="I1" s="961"/>
    </row>
    <row r="2" spans="1:9" s="960" customFormat="1" ht="15.75">
      <c r="A2" s="962"/>
      <c r="B2" s="1421" t="s">
        <v>0</v>
      </c>
      <c r="C2" s="1421"/>
      <c r="D2" s="1421"/>
      <c r="E2" s="1421"/>
      <c r="F2" s="1421"/>
      <c r="G2" s="1421"/>
      <c r="H2" s="961"/>
      <c r="I2" s="961"/>
    </row>
    <row r="3" spans="1:9" s="960" customFormat="1" ht="12.75" customHeight="1">
      <c r="A3" s="962"/>
      <c r="B3" s="1421"/>
      <c r="C3" s="1421"/>
      <c r="D3" s="1421"/>
      <c r="E3" s="1421"/>
      <c r="F3" s="1421"/>
      <c r="G3" s="1421"/>
      <c r="H3" s="961"/>
      <c r="I3" s="961"/>
    </row>
    <row r="4" spans="1:9" s="960" customFormat="1" ht="30" customHeight="1">
      <c r="A4" s="962"/>
      <c r="B4" s="1422"/>
      <c r="C4" s="1424" t="s">
        <v>1</v>
      </c>
      <c r="D4" s="1426" t="s">
        <v>2</v>
      </c>
      <c r="E4" s="1428" t="s">
        <v>3</v>
      </c>
      <c r="F4" s="963"/>
      <c r="G4" s="964"/>
      <c r="H4" s="961"/>
      <c r="I4" s="961"/>
    </row>
    <row r="5" spans="1:9" s="960" customFormat="1" ht="40.5" customHeight="1">
      <c r="A5" s="965"/>
      <c r="B5" s="1423"/>
      <c r="C5" s="1425"/>
      <c r="D5" s="1427"/>
      <c r="E5" s="1429"/>
      <c r="F5" s="1430" t="s">
        <v>4</v>
      </c>
      <c r="G5" s="1431"/>
      <c r="H5" s="961"/>
      <c r="I5" s="961"/>
    </row>
    <row r="6" spans="1:9" s="960" customFormat="1" ht="15.95" customHeight="1">
      <c r="A6" s="966"/>
      <c r="B6" s="967"/>
      <c r="C6" s="968"/>
      <c r="D6" s="969"/>
      <c r="E6" s="970"/>
      <c r="F6" s="1432" t="s">
        <v>5</v>
      </c>
      <c r="G6" s="1433"/>
      <c r="H6" s="961"/>
      <c r="I6" s="961"/>
    </row>
    <row r="7" spans="1:9" s="960" customFormat="1" ht="15.95" customHeight="1">
      <c r="A7" s="966"/>
      <c r="B7" s="971"/>
      <c r="C7" s="968"/>
      <c r="D7" s="969"/>
      <c r="E7" s="970"/>
      <c r="F7" s="972"/>
      <c r="G7" s="973"/>
      <c r="H7" s="961"/>
      <c r="I7" s="961"/>
    </row>
    <row r="8" spans="1:9" s="960" customFormat="1" ht="15.95" customHeight="1">
      <c r="A8" s="966"/>
      <c r="B8" s="971"/>
      <c r="C8" s="968"/>
      <c r="D8" s="969"/>
      <c r="E8" s="970"/>
      <c r="F8" s="1434"/>
      <c r="G8" s="1435"/>
      <c r="H8" s="961"/>
      <c r="I8" s="961"/>
    </row>
    <row r="9" spans="1:9" s="960" customFormat="1" ht="15.95" customHeight="1">
      <c r="A9" s="966"/>
      <c r="B9" s="971"/>
      <c r="C9" s="974"/>
      <c r="D9" s="969"/>
      <c r="E9" s="970"/>
      <c r="F9" s="963"/>
      <c r="G9" s="975"/>
      <c r="H9" s="961"/>
      <c r="I9" s="961"/>
    </row>
    <row r="10" spans="1:9" s="960" customFormat="1" ht="15.95" customHeight="1">
      <c r="A10" s="976"/>
      <c r="B10" s="977"/>
      <c r="C10" s="968"/>
      <c r="D10" s="969"/>
      <c r="E10" s="970"/>
      <c r="F10" s="963"/>
      <c r="G10" s="975"/>
      <c r="H10" s="961"/>
      <c r="I10" s="961"/>
    </row>
    <row r="11" spans="1:9" s="960" customFormat="1" ht="20.100000000000001" customHeight="1">
      <c r="A11" s="962"/>
      <c r="B11" s="978"/>
      <c r="C11" s="979" t="s">
        <v>146</v>
      </c>
      <c r="D11" s="964"/>
      <c r="E11" s="963"/>
      <c r="F11" s="963"/>
      <c r="G11" s="964"/>
      <c r="H11" s="961"/>
      <c r="I11" s="961"/>
    </row>
    <row r="12" spans="1:9" s="960" customFormat="1" ht="75">
      <c r="A12" s="980" t="s">
        <v>6</v>
      </c>
      <c r="B12" s="981" t="s">
        <v>7</v>
      </c>
      <c r="C12" s="981" t="s">
        <v>8</v>
      </c>
      <c r="D12" s="981" t="s">
        <v>9</v>
      </c>
      <c r="E12" s="982" t="s">
        <v>10</v>
      </c>
      <c r="F12" s="981" t="s">
        <v>11</v>
      </c>
      <c r="G12" s="982" t="s">
        <v>12</v>
      </c>
      <c r="H12" s="961"/>
      <c r="I12" s="961"/>
    </row>
    <row r="13" spans="1:9" s="960" customFormat="1" ht="20.100000000000001" customHeight="1">
      <c r="A13" s="983"/>
      <c r="B13" s="984"/>
      <c r="C13" s="985">
        <v>45245</v>
      </c>
      <c r="D13" s="981"/>
      <c r="E13" s="982"/>
      <c r="F13" s="984"/>
      <c r="G13" s="982"/>
      <c r="H13" s="961"/>
      <c r="I13" s="961"/>
    </row>
    <row r="14" spans="1:9" s="978" customFormat="1" ht="15.95" customHeight="1">
      <c r="A14" s="983"/>
      <c r="B14" s="968"/>
      <c r="C14" s="986"/>
      <c r="D14" s="971"/>
      <c r="E14" s="987"/>
      <c r="F14" s="983"/>
      <c r="G14" s="987"/>
      <c r="H14" s="988"/>
      <c r="I14" s="989"/>
    </row>
    <row r="15" spans="1:9" s="1104" customFormat="1" ht="20.100000000000001" customHeight="1">
      <c r="A15" s="1096"/>
      <c r="B15" s="1097"/>
      <c r="C15" s="1098" t="s">
        <v>115</v>
      </c>
      <c r="D15" s="1099"/>
      <c r="E15" s="1100"/>
      <c r="F15" s="1096"/>
      <c r="G15" s="1101"/>
      <c r="H15" s="1102"/>
      <c r="I15" s="1103"/>
    </row>
    <row r="16" spans="1:9" s="1066" customFormat="1" ht="15.95" customHeight="1">
      <c r="A16" s="1057"/>
      <c r="B16" s="1058">
        <v>200</v>
      </c>
      <c r="C16" s="1059" t="s">
        <v>73</v>
      </c>
      <c r="D16" s="1060"/>
      <c r="E16" s="1061"/>
      <c r="F16" s="1062"/>
      <c r="G16" s="1063"/>
      <c r="H16" s="1064"/>
      <c r="I16" s="1065"/>
    </row>
    <row r="17" spans="1:15" s="1066" customFormat="1" ht="15.95" customHeight="1">
      <c r="A17" s="1057">
        <f t="shared" ref="A17:A21" si="0">E17*F17</f>
        <v>5.89</v>
      </c>
      <c r="B17" s="1067">
        <v>5</v>
      </c>
      <c r="C17" s="1060" t="s">
        <v>74</v>
      </c>
      <c r="D17" s="1067">
        <v>31</v>
      </c>
      <c r="E17" s="1063">
        <f t="shared" ref="E17:E21" si="1">D17*B17/1000</f>
        <v>0.155</v>
      </c>
      <c r="F17" s="1057">
        <v>38</v>
      </c>
      <c r="G17" s="1068">
        <f>E17</f>
        <v>0.155</v>
      </c>
      <c r="H17" s="1064">
        <f t="shared" ref="H17:H23" si="2">D17*B17/1000</f>
        <v>0.155</v>
      </c>
      <c r="I17" s="1065">
        <f>G17*F17</f>
        <v>5.89</v>
      </c>
    </row>
    <row r="18" spans="1:15" s="1066" customFormat="1" ht="15.95" customHeight="1">
      <c r="A18" s="1057">
        <f t="shared" si="0"/>
        <v>14.879</v>
      </c>
      <c r="B18" s="1067">
        <v>5</v>
      </c>
      <c r="C18" s="1060" t="s">
        <v>13</v>
      </c>
      <c r="D18" s="1067">
        <v>5</v>
      </c>
      <c r="E18" s="1063">
        <f t="shared" si="1"/>
        <v>2.5000000000000001E-2</v>
      </c>
      <c r="F18" s="1057">
        <v>595.16</v>
      </c>
      <c r="G18" s="1069">
        <f>E18+E56+E64</f>
        <v>0.11000000000000001</v>
      </c>
      <c r="H18" s="1064">
        <f t="shared" si="2"/>
        <v>2.5000000000000001E-2</v>
      </c>
      <c r="I18" s="1065">
        <f t="shared" ref="I18:I23" si="3">G18*F18</f>
        <v>65.467600000000004</v>
      </c>
    </row>
    <row r="19" spans="1:15" s="1066" customFormat="1" ht="15.95" customHeight="1">
      <c r="A19" s="1057">
        <f t="shared" si="0"/>
        <v>47.84</v>
      </c>
      <c r="B19" s="1067">
        <v>5</v>
      </c>
      <c r="C19" s="1060" t="s">
        <v>35</v>
      </c>
      <c r="D19" s="1067">
        <v>23</v>
      </c>
      <c r="E19" s="1063">
        <f t="shared" si="1"/>
        <v>0.115</v>
      </c>
      <c r="F19" s="1057">
        <v>416</v>
      </c>
      <c r="G19" s="1068">
        <f>E19</f>
        <v>0.115</v>
      </c>
      <c r="H19" s="1064">
        <f t="shared" si="2"/>
        <v>0.115</v>
      </c>
      <c r="I19" s="1065">
        <f t="shared" si="3"/>
        <v>47.84</v>
      </c>
    </row>
    <row r="20" spans="1:15" s="277" customFormat="1" ht="15.95" customHeight="1">
      <c r="A20" s="1057">
        <f t="shared" si="0"/>
        <v>1.8315000000000001</v>
      </c>
      <c r="B20" s="1067">
        <v>5</v>
      </c>
      <c r="C20" s="291" t="s">
        <v>14</v>
      </c>
      <c r="D20" s="292">
        <v>5</v>
      </c>
      <c r="E20" s="274">
        <f t="shared" si="1"/>
        <v>2.5000000000000001E-2</v>
      </c>
      <c r="F20" s="290">
        <v>73.260000000000005</v>
      </c>
      <c r="G20" s="293">
        <f>E20+E27</f>
        <v>7.5000000000000011E-2</v>
      </c>
      <c r="H20" s="275">
        <f t="shared" si="2"/>
        <v>2.5000000000000001E-2</v>
      </c>
      <c r="I20" s="276">
        <f t="shared" si="3"/>
        <v>5.4945000000000013</v>
      </c>
    </row>
    <row r="21" spans="1:15" s="1066" customFormat="1" ht="15.95" customHeight="1">
      <c r="A21" s="1057">
        <f t="shared" si="0"/>
        <v>0.08</v>
      </c>
      <c r="B21" s="1067">
        <v>5</v>
      </c>
      <c r="C21" s="1060" t="s">
        <v>15</v>
      </c>
      <c r="D21" s="1067">
        <v>1</v>
      </c>
      <c r="E21" s="1063">
        <f t="shared" si="1"/>
        <v>5.0000000000000001E-3</v>
      </c>
      <c r="F21" s="1057">
        <v>16</v>
      </c>
      <c r="G21" s="1069">
        <f>E21+E50+E58+E65</f>
        <v>0.02</v>
      </c>
      <c r="H21" s="1064">
        <f t="shared" si="2"/>
        <v>5.0000000000000001E-3</v>
      </c>
      <c r="I21" s="1065">
        <f t="shared" si="3"/>
        <v>0.32</v>
      </c>
    </row>
    <row r="22" spans="1:15" s="1066" customFormat="1" ht="15.95" customHeight="1">
      <c r="A22" s="1057">
        <f>SUM(A17:A21)</f>
        <v>70.520500000000013</v>
      </c>
      <c r="B22" s="1067"/>
      <c r="C22" s="1060" t="s">
        <v>16</v>
      </c>
      <c r="D22" s="1067"/>
      <c r="E22" s="1063"/>
      <c r="F22" s="1057"/>
      <c r="G22" s="1069"/>
      <c r="H22" s="1064">
        <f t="shared" si="2"/>
        <v>0</v>
      </c>
      <c r="I22" s="1065">
        <f t="shared" si="3"/>
        <v>0</v>
      </c>
    </row>
    <row r="23" spans="1:15" s="1066" customFormat="1" ht="15.95" customHeight="1">
      <c r="A23" s="1070">
        <f>A22/B21</f>
        <v>14.104100000000003</v>
      </c>
      <c r="B23" s="1060"/>
      <c r="C23" s="1060" t="s">
        <v>17</v>
      </c>
      <c r="D23" s="1067"/>
      <c r="E23" s="1063"/>
      <c r="F23" s="1070">
        <f>A23</f>
        <v>14.104100000000003</v>
      </c>
      <c r="G23" s="1069"/>
      <c r="H23" s="1064">
        <f t="shared" si="2"/>
        <v>0</v>
      </c>
      <c r="I23" s="1065">
        <f t="shared" si="3"/>
        <v>0</v>
      </c>
    </row>
    <row r="24" spans="1:15" s="1066" customFormat="1" ht="15.95" customHeight="1">
      <c r="A24" s="1070"/>
      <c r="B24" s="1060"/>
      <c r="C24" s="1060"/>
      <c r="D24" s="1067"/>
      <c r="E24" s="1063"/>
      <c r="F24" s="1070"/>
      <c r="G24" s="1069"/>
      <c r="H24" s="1064"/>
      <c r="I24" s="1065"/>
    </row>
    <row r="25" spans="1:15" s="277" customFormat="1" ht="15.95" customHeight="1">
      <c r="A25" s="295"/>
      <c r="B25" s="296">
        <v>200</v>
      </c>
      <c r="C25" s="297" t="s">
        <v>24</v>
      </c>
      <c r="D25" s="271"/>
      <c r="E25" s="298"/>
      <c r="F25" s="299"/>
      <c r="G25" s="274"/>
      <c r="H25" s="275"/>
      <c r="I25" s="276"/>
      <c r="O25" s="277" t="s">
        <v>18</v>
      </c>
    </row>
    <row r="26" spans="1:15" s="277" customFormat="1" ht="15.95" customHeight="1">
      <c r="A26" s="290">
        <f>E26*F26</f>
        <v>2.375</v>
      </c>
      <c r="B26" s="292">
        <v>5</v>
      </c>
      <c r="C26" s="291" t="s">
        <v>112</v>
      </c>
      <c r="D26" s="292">
        <v>1</v>
      </c>
      <c r="E26" s="274">
        <f>D26*B26/1000</f>
        <v>5.0000000000000001E-3</v>
      </c>
      <c r="F26" s="290">
        <v>475</v>
      </c>
      <c r="G26" s="293">
        <f>E26</f>
        <v>5.0000000000000001E-3</v>
      </c>
      <c r="H26" s="275">
        <f>D26*B26/1000</f>
        <v>5.0000000000000001E-3</v>
      </c>
      <c r="I26" s="276">
        <f>G26*F26</f>
        <v>2.375</v>
      </c>
    </row>
    <row r="27" spans="1:15" s="277" customFormat="1" ht="15.95" customHeight="1">
      <c r="A27" s="290">
        <f>E27*F27</f>
        <v>3.6630000000000003</v>
      </c>
      <c r="B27" s="292">
        <v>5</v>
      </c>
      <c r="C27" s="291" t="s">
        <v>14</v>
      </c>
      <c r="D27" s="292">
        <v>10</v>
      </c>
      <c r="E27" s="274">
        <f>D27*B27/1000</f>
        <v>0.05</v>
      </c>
      <c r="F27" s="290">
        <v>73.260000000000005</v>
      </c>
      <c r="G27" s="293"/>
      <c r="H27" s="275">
        <f>D27*B27/1000</f>
        <v>0.05</v>
      </c>
      <c r="I27" s="276">
        <f>G27*F27</f>
        <v>0</v>
      </c>
    </row>
    <row r="28" spans="1:15" s="277" customFormat="1" ht="15.95" customHeight="1">
      <c r="A28" s="290">
        <f>SUM(A26:A27)</f>
        <v>6.0380000000000003</v>
      </c>
      <c r="B28" s="271"/>
      <c r="C28" s="271" t="s">
        <v>16</v>
      </c>
      <c r="D28" s="292"/>
      <c r="E28" s="274"/>
      <c r="F28" s="290"/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>
        <f>A28/B26</f>
        <v>1.2076</v>
      </c>
      <c r="B29" s="300"/>
      <c r="C29" s="271" t="s">
        <v>17</v>
      </c>
      <c r="D29" s="292"/>
      <c r="E29" s="274"/>
      <c r="F29" s="270">
        <f>A29</f>
        <v>1.2076</v>
      </c>
      <c r="G29" s="298"/>
      <c r="H29" s="275">
        <f>D29*B29/1000</f>
        <v>0</v>
      </c>
      <c r="I29" s="276">
        <f>G29*F29</f>
        <v>0</v>
      </c>
    </row>
    <row r="30" spans="1:15" s="1016" customFormat="1" ht="15.75" customHeight="1">
      <c r="A30" s="1008"/>
      <c r="B30" s="1009"/>
      <c r="C30" s="1010"/>
      <c r="D30" s="1011"/>
      <c r="E30" s="1012"/>
      <c r="F30" s="1008"/>
      <c r="G30" s="1013"/>
      <c r="H30" s="1014"/>
      <c r="I30" s="1015"/>
    </row>
    <row r="31" spans="1:15" s="1016" customFormat="1" ht="15.95" customHeight="1">
      <c r="A31" s="1017"/>
      <c r="B31" s="1018">
        <v>30</v>
      </c>
      <c r="C31" s="1019" t="s">
        <v>182</v>
      </c>
      <c r="D31" s="1010"/>
      <c r="E31" s="1013"/>
      <c r="F31" s="1020"/>
      <c r="G31" s="1013"/>
      <c r="H31" s="1014"/>
      <c r="I31" s="1015"/>
    </row>
    <row r="32" spans="1:15" s="1016" customFormat="1" ht="15.95" customHeight="1">
      <c r="A32" s="1021">
        <f>E32*F32</f>
        <v>23.25</v>
      </c>
      <c r="B32" s="1011">
        <v>5</v>
      </c>
      <c r="C32" s="1022" t="s">
        <v>182</v>
      </c>
      <c r="D32" s="1011">
        <v>30</v>
      </c>
      <c r="E32" s="1012">
        <f>D32*B32/1000</f>
        <v>0.15</v>
      </c>
      <c r="F32" s="1021">
        <v>155</v>
      </c>
      <c r="G32" s="1105">
        <f>E32</f>
        <v>0.15</v>
      </c>
      <c r="H32" s="1014">
        <f>D32*B32/1000</f>
        <v>0.15</v>
      </c>
      <c r="I32" s="1015">
        <f>G32*F32</f>
        <v>23.25</v>
      </c>
    </row>
    <row r="33" spans="1:9" s="1016" customFormat="1" ht="15.95" customHeight="1">
      <c r="A33" s="1021">
        <f>SUM(A32)</f>
        <v>23.25</v>
      </c>
      <c r="B33" s="1010"/>
      <c r="C33" s="1010" t="s">
        <v>16</v>
      </c>
      <c r="D33" s="1011"/>
      <c r="E33" s="1012"/>
      <c r="F33" s="1021"/>
      <c r="G33" s="1013"/>
      <c r="H33" s="1014">
        <f>D33*B33/1000</f>
        <v>0</v>
      </c>
      <c r="I33" s="1015">
        <f>G33*F33</f>
        <v>0</v>
      </c>
    </row>
    <row r="34" spans="1:9" s="1016" customFormat="1" ht="15.95" customHeight="1">
      <c r="A34" s="1008">
        <f>A33/B32</f>
        <v>4.6500000000000004</v>
      </c>
      <c r="B34" s="1009"/>
      <c r="C34" s="1010" t="s">
        <v>17</v>
      </c>
      <c r="D34" s="1011"/>
      <c r="E34" s="1012"/>
      <c r="F34" s="1008">
        <f>A34</f>
        <v>4.6500000000000004</v>
      </c>
      <c r="G34" s="1013"/>
      <c r="H34" s="1014">
        <f>D34*B34/1000</f>
        <v>0</v>
      </c>
      <c r="I34" s="1015">
        <f>G34*F34</f>
        <v>0</v>
      </c>
    </row>
    <row r="35" spans="1:9" s="1016" customFormat="1" ht="15.95" customHeight="1">
      <c r="A35" s="1008"/>
      <c r="B35" s="1009"/>
      <c r="C35" s="1010"/>
      <c r="D35" s="1011"/>
      <c r="E35" s="1012"/>
      <c r="F35" s="1008"/>
      <c r="G35" s="1013"/>
      <c r="H35" s="1014"/>
      <c r="I35" s="1015"/>
    </row>
    <row r="36" spans="1:9" s="1016" customFormat="1" ht="15.95" customHeight="1">
      <c r="A36" s="1017"/>
      <c r="B36" s="1018">
        <v>19</v>
      </c>
      <c r="C36" s="1019" t="s">
        <v>19</v>
      </c>
      <c r="D36" s="1010"/>
      <c r="E36" s="1013"/>
      <c r="F36" s="1020"/>
      <c r="G36" s="1013"/>
      <c r="H36" s="1014"/>
      <c r="I36" s="1015"/>
    </row>
    <row r="37" spans="1:9" s="1016" customFormat="1" ht="15.95" customHeight="1">
      <c r="A37" s="1021">
        <f>E37*F37</f>
        <v>6.9350000000000005</v>
      </c>
      <c r="B37" s="1011">
        <v>5</v>
      </c>
      <c r="C37" s="1022" t="s">
        <v>20</v>
      </c>
      <c r="D37" s="1011">
        <v>19</v>
      </c>
      <c r="E37" s="1012">
        <f>D37*B37/1000</f>
        <v>9.5000000000000001E-2</v>
      </c>
      <c r="F37" s="1021">
        <v>73</v>
      </c>
      <c r="G37" s="1105">
        <f>E37+E75</f>
        <v>0.19500000000000001</v>
      </c>
      <c r="H37" s="1014">
        <f>D37*B37/1000</f>
        <v>9.5000000000000001E-2</v>
      </c>
      <c r="I37" s="1015">
        <f>G37*F37</f>
        <v>14.235000000000001</v>
      </c>
    </row>
    <row r="38" spans="1:9" s="1016" customFormat="1" ht="15.95" customHeight="1">
      <c r="A38" s="1021">
        <f>SUM(A37)</f>
        <v>6.9350000000000005</v>
      </c>
      <c r="B38" s="1010"/>
      <c r="C38" s="1010" t="s">
        <v>16</v>
      </c>
      <c r="D38" s="1011"/>
      <c r="E38" s="1012"/>
      <c r="F38" s="1021"/>
      <c r="G38" s="1013"/>
      <c r="H38" s="1014">
        <f>D38*B38/1000</f>
        <v>0</v>
      </c>
      <c r="I38" s="1015">
        <f>G38*F38</f>
        <v>0</v>
      </c>
    </row>
    <row r="39" spans="1:9" s="1016" customFormat="1" ht="15.95" customHeight="1">
      <c r="A39" s="1008">
        <f>A38/B37</f>
        <v>1.387</v>
      </c>
      <c r="B39" s="1009"/>
      <c r="C39" s="1010" t="s">
        <v>17</v>
      </c>
      <c r="D39" s="1011"/>
      <c r="E39" s="1012"/>
      <c r="F39" s="1008">
        <f>A39</f>
        <v>1.387</v>
      </c>
      <c r="G39" s="1013"/>
      <c r="H39" s="1014">
        <f>D39*B39/1000</f>
        <v>0</v>
      </c>
      <c r="I39" s="1015">
        <f>G39*F39</f>
        <v>0</v>
      </c>
    </row>
    <row r="40" spans="1:9" s="1104" customFormat="1" ht="20.100000000000001" customHeight="1">
      <c r="A40" s="1096"/>
      <c r="B40" s="1097"/>
      <c r="C40" s="1098" t="s">
        <v>116</v>
      </c>
      <c r="D40" s="1099"/>
      <c r="E40" s="1100"/>
      <c r="F40" s="1096"/>
      <c r="G40" s="1101"/>
      <c r="H40" s="1102"/>
      <c r="I40" s="1103"/>
    </row>
    <row r="41" spans="1:9" s="1115" customFormat="1" ht="15" customHeight="1">
      <c r="A41" s="1106"/>
      <c r="B41" s="1107" t="s">
        <v>117</v>
      </c>
      <c r="C41" s="1108" t="s">
        <v>183</v>
      </c>
      <c r="D41" s="1109"/>
      <c r="E41" s="1110"/>
      <c r="F41" s="1111"/>
      <c r="G41" s="1112"/>
      <c r="H41" s="1113"/>
      <c r="I41" s="1114"/>
    </row>
    <row r="42" spans="1:9" s="1115" customFormat="1" ht="15.95" customHeight="1">
      <c r="A42" s="1106">
        <f>E42*F42</f>
        <v>61.327500000000008</v>
      </c>
      <c r="B42" s="1116">
        <v>5</v>
      </c>
      <c r="C42" s="1109" t="s">
        <v>145</v>
      </c>
      <c r="D42" s="1116">
        <v>34</v>
      </c>
      <c r="E42" s="1112">
        <f t="shared" ref="E42:E50" si="4">D42*B42/1000</f>
        <v>0.17</v>
      </c>
      <c r="F42" s="1106">
        <v>360.75</v>
      </c>
      <c r="G42" s="1117">
        <f>E42</f>
        <v>0.17</v>
      </c>
      <c r="H42" s="1113">
        <f t="shared" ref="H42:H52" si="5">D42*B42/1000</f>
        <v>0.17</v>
      </c>
      <c r="I42" s="1114">
        <f t="shared" ref="I42:I52" si="6">G42*F42</f>
        <v>61.327500000000008</v>
      </c>
    </row>
    <row r="43" spans="1:9" s="1125" customFormat="1">
      <c r="A43" s="1118">
        <f t="shared" ref="A43:A50" si="7">E43*F43</f>
        <v>7.25</v>
      </c>
      <c r="B43" s="1116">
        <v>5</v>
      </c>
      <c r="C43" s="1119" t="s">
        <v>119</v>
      </c>
      <c r="D43" s="1120">
        <v>50</v>
      </c>
      <c r="E43" s="1121">
        <f t="shared" si="4"/>
        <v>0.25</v>
      </c>
      <c r="F43" s="1118">
        <v>29</v>
      </c>
      <c r="G43" s="1122">
        <f>E43</f>
        <v>0.25</v>
      </c>
      <c r="H43" s="1123">
        <f t="shared" si="5"/>
        <v>0.25</v>
      </c>
      <c r="I43" s="1124">
        <f t="shared" si="6"/>
        <v>7.25</v>
      </c>
    </row>
    <row r="44" spans="1:9" s="1115" customFormat="1" ht="15" customHeight="1">
      <c r="A44" s="1106">
        <f t="shared" si="7"/>
        <v>3.3218000000000001</v>
      </c>
      <c r="B44" s="1116">
        <v>5</v>
      </c>
      <c r="C44" s="1109" t="s">
        <v>77</v>
      </c>
      <c r="D44" s="1116">
        <v>34</v>
      </c>
      <c r="E44" s="1112">
        <f t="shared" si="4"/>
        <v>0.17</v>
      </c>
      <c r="F44" s="1106">
        <v>19.54</v>
      </c>
      <c r="G44" s="1117">
        <f>E44</f>
        <v>0.17</v>
      </c>
      <c r="H44" s="1113">
        <f t="shared" si="5"/>
        <v>0.17</v>
      </c>
      <c r="I44" s="1114">
        <f t="shared" si="6"/>
        <v>3.3218000000000001</v>
      </c>
    </row>
    <row r="45" spans="1:9" s="1115" customFormat="1" ht="15" customHeight="1">
      <c r="A45" s="1106">
        <f t="shared" si="7"/>
        <v>1.9000000000000001</v>
      </c>
      <c r="B45" s="1116">
        <v>5</v>
      </c>
      <c r="C45" s="1109" t="s">
        <v>27</v>
      </c>
      <c r="D45" s="1116">
        <v>10</v>
      </c>
      <c r="E45" s="1112">
        <f t="shared" si="4"/>
        <v>0.05</v>
      </c>
      <c r="F45" s="1106">
        <v>38</v>
      </c>
      <c r="G45" s="1117">
        <f>E45</f>
        <v>0.05</v>
      </c>
      <c r="H45" s="1113">
        <f t="shared" si="5"/>
        <v>0.05</v>
      </c>
      <c r="I45" s="1114">
        <f t="shared" si="6"/>
        <v>1.9000000000000001</v>
      </c>
    </row>
    <row r="46" spans="1:9" s="1115" customFormat="1" ht="15" customHeight="1">
      <c r="A46" s="1106">
        <f t="shared" si="7"/>
        <v>2.4369999999999998</v>
      </c>
      <c r="B46" s="1116">
        <v>5</v>
      </c>
      <c r="C46" s="1109" t="s">
        <v>28</v>
      </c>
      <c r="D46" s="1116">
        <v>4</v>
      </c>
      <c r="E46" s="1112">
        <f t="shared" si="4"/>
        <v>0.02</v>
      </c>
      <c r="F46" s="1106">
        <v>121.85</v>
      </c>
      <c r="G46" s="1117">
        <f>E46+E57</f>
        <v>0.04</v>
      </c>
      <c r="H46" s="1113">
        <f t="shared" si="5"/>
        <v>0.02</v>
      </c>
      <c r="I46" s="1114">
        <f t="shared" si="6"/>
        <v>4.8739999999999997</v>
      </c>
    </row>
    <row r="47" spans="1:9" s="1115" customFormat="1" ht="15" customHeight="1">
      <c r="A47" s="1106">
        <f t="shared" si="7"/>
        <v>1.4500000000000002</v>
      </c>
      <c r="B47" s="1116">
        <v>5</v>
      </c>
      <c r="C47" s="1109" t="s">
        <v>29</v>
      </c>
      <c r="D47" s="1116">
        <v>10</v>
      </c>
      <c r="E47" s="1112">
        <f t="shared" si="4"/>
        <v>0.05</v>
      </c>
      <c r="F47" s="1106">
        <v>29</v>
      </c>
      <c r="G47" s="1117">
        <f>E47</f>
        <v>0.05</v>
      </c>
      <c r="H47" s="1113">
        <f t="shared" si="5"/>
        <v>0.05</v>
      </c>
      <c r="I47" s="1114">
        <f t="shared" si="6"/>
        <v>1.4500000000000002</v>
      </c>
    </row>
    <row r="48" spans="1:9" s="1104" customFormat="1" ht="15.95" customHeight="1">
      <c r="A48" s="1106">
        <f t="shared" si="7"/>
        <v>1.1520000000000001</v>
      </c>
      <c r="B48" s="1116">
        <v>5</v>
      </c>
      <c r="C48" s="1126" t="s">
        <v>30</v>
      </c>
      <c r="D48" s="1099">
        <v>2</v>
      </c>
      <c r="E48" s="1100">
        <f>B48*D48/1000</f>
        <v>0.01</v>
      </c>
      <c r="F48" s="1127">
        <v>115.2</v>
      </c>
      <c r="G48" s="1117">
        <f>E48</f>
        <v>0.01</v>
      </c>
      <c r="H48" s="1102">
        <f t="shared" si="5"/>
        <v>0.01</v>
      </c>
      <c r="I48" s="1103">
        <f t="shared" si="6"/>
        <v>1.1520000000000001</v>
      </c>
    </row>
    <row r="49" spans="1:15" s="1135" customFormat="1">
      <c r="A49" s="1128">
        <f>E49*F49</f>
        <v>7.9</v>
      </c>
      <c r="B49" s="1116">
        <v>5</v>
      </c>
      <c r="C49" s="1129" t="s">
        <v>120</v>
      </c>
      <c r="D49" s="1130">
        <v>10</v>
      </c>
      <c r="E49" s="1131">
        <f>D49*B49/1000</f>
        <v>0.05</v>
      </c>
      <c r="F49" s="1128">
        <v>158</v>
      </c>
      <c r="G49" s="1132">
        <f>E49</f>
        <v>0.05</v>
      </c>
      <c r="H49" s="1133">
        <f>D49*B49/1000</f>
        <v>0.05</v>
      </c>
      <c r="I49" s="1134">
        <f>G49*F49</f>
        <v>7.9</v>
      </c>
    </row>
    <row r="50" spans="1:15" s="1115" customFormat="1" ht="15" customHeight="1">
      <c r="A50" s="1106">
        <f t="shared" si="7"/>
        <v>0.08</v>
      </c>
      <c r="B50" s="1116">
        <v>5</v>
      </c>
      <c r="C50" s="1109" t="s">
        <v>15</v>
      </c>
      <c r="D50" s="1116">
        <v>1</v>
      </c>
      <c r="E50" s="1112">
        <f t="shared" si="4"/>
        <v>5.0000000000000001E-3</v>
      </c>
      <c r="F50" s="1106">
        <v>16</v>
      </c>
      <c r="G50" s="1117"/>
      <c r="H50" s="1113">
        <f t="shared" si="5"/>
        <v>5.0000000000000001E-3</v>
      </c>
      <c r="I50" s="1114">
        <f t="shared" si="6"/>
        <v>0</v>
      </c>
    </row>
    <row r="51" spans="1:15" s="1115" customFormat="1" ht="15" customHeight="1">
      <c r="A51" s="1106">
        <f>SUM(A42:A50)</f>
        <v>86.818300000000022</v>
      </c>
      <c r="B51" s="1116"/>
      <c r="C51" s="1109" t="s">
        <v>16</v>
      </c>
      <c r="D51" s="1116"/>
      <c r="E51" s="1112"/>
      <c r="F51" s="1106"/>
      <c r="G51" s="1117"/>
      <c r="H51" s="1113">
        <f t="shared" si="5"/>
        <v>0</v>
      </c>
      <c r="I51" s="1114">
        <f t="shared" si="6"/>
        <v>0</v>
      </c>
    </row>
    <row r="52" spans="1:15" s="1115" customFormat="1" ht="15" customHeight="1">
      <c r="A52" s="1136">
        <f>A51/B50</f>
        <v>17.363660000000003</v>
      </c>
      <c r="B52" s="1109"/>
      <c r="C52" s="1109" t="s">
        <v>17</v>
      </c>
      <c r="D52" s="1116"/>
      <c r="E52" s="1112"/>
      <c r="F52" s="1136">
        <f>A52</f>
        <v>17.363660000000003</v>
      </c>
      <c r="G52" s="1117"/>
      <c r="H52" s="1113">
        <f t="shared" si="5"/>
        <v>0</v>
      </c>
      <c r="I52" s="1114">
        <f t="shared" si="6"/>
        <v>0</v>
      </c>
    </row>
    <row r="53" spans="1:15" s="1115" customFormat="1" ht="15" customHeight="1">
      <c r="A53" s="1136"/>
      <c r="B53" s="1109"/>
      <c r="C53" s="1137"/>
      <c r="D53" s="1138"/>
      <c r="E53" s="1112"/>
      <c r="F53" s="1136"/>
      <c r="G53" s="1117"/>
      <c r="H53" s="1113"/>
      <c r="I53" s="1114"/>
    </row>
    <row r="54" spans="1:15" s="978" customFormat="1" ht="15.95" customHeight="1">
      <c r="A54" s="990"/>
      <c r="B54" s="991" t="s">
        <v>176</v>
      </c>
      <c r="C54" s="1436" t="s">
        <v>177</v>
      </c>
      <c r="D54" s="1437"/>
      <c r="E54" s="987"/>
      <c r="F54" s="967"/>
      <c r="G54" s="987"/>
      <c r="H54" s="988"/>
      <c r="I54" s="989"/>
    </row>
    <row r="55" spans="1:15" s="978" customFormat="1" ht="15.95" customHeight="1">
      <c r="A55" s="990">
        <f t="shared" ref="A55:A58" si="8">E55*F55</f>
        <v>253.5</v>
      </c>
      <c r="B55" s="967">
        <v>5</v>
      </c>
      <c r="C55" s="968" t="s">
        <v>178</v>
      </c>
      <c r="D55" s="967">
        <v>169</v>
      </c>
      <c r="E55" s="987">
        <f>B55*D55/1000</f>
        <v>0.84499999999999997</v>
      </c>
      <c r="F55" s="990">
        <v>300</v>
      </c>
      <c r="G55" s="992">
        <f>E55</f>
        <v>0.84499999999999997</v>
      </c>
      <c r="H55" s="988">
        <f>D55*B55/1000</f>
        <v>0.84499999999999997</v>
      </c>
      <c r="I55" s="989">
        <f>G55*F55</f>
        <v>253.5</v>
      </c>
    </row>
    <row r="56" spans="1:15" s="978" customFormat="1" ht="15.95" customHeight="1">
      <c r="A56" s="990">
        <f t="shared" si="8"/>
        <v>29.757999999999999</v>
      </c>
      <c r="B56" s="967">
        <v>5</v>
      </c>
      <c r="C56" s="993" t="s">
        <v>13</v>
      </c>
      <c r="D56" s="967">
        <v>10</v>
      </c>
      <c r="E56" s="987">
        <f>D56*B56/1000</f>
        <v>0.05</v>
      </c>
      <c r="F56" s="990">
        <v>595.16</v>
      </c>
      <c r="G56" s="992"/>
      <c r="H56" s="988">
        <f t="shared" ref="H56" si="9">D56*B56/1000</f>
        <v>0.05</v>
      </c>
      <c r="I56" s="989">
        <f t="shared" ref="I56" si="10">G56*F56</f>
        <v>0</v>
      </c>
    </row>
    <row r="57" spans="1:15" s="1000" customFormat="1" ht="15.95" customHeight="1">
      <c r="A57" s="990">
        <f t="shared" si="8"/>
        <v>2.4369999999999998</v>
      </c>
      <c r="B57" s="967">
        <v>5</v>
      </c>
      <c r="C57" s="994" t="s">
        <v>28</v>
      </c>
      <c r="D57" s="995">
        <v>4</v>
      </c>
      <c r="E57" s="996">
        <f>D57*B57/1000</f>
        <v>0.02</v>
      </c>
      <c r="F57" s="997">
        <v>121.85</v>
      </c>
      <c r="G57" s="992"/>
      <c r="H57" s="998">
        <f>D57*B57/1000</f>
        <v>0.02</v>
      </c>
      <c r="I57" s="999">
        <f>G57*F57</f>
        <v>0</v>
      </c>
    </row>
    <row r="58" spans="1:15" s="978" customFormat="1" ht="15.95" customHeight="1">
      <c r="A58" s="990">
        <f t="shared" si="8"/>
        <v>0.08</v>
      </c>
      <c r="B58" s="967">
        <v>5</v>
      </c>
      <c r="C58" s="993" t="s">
        <v>31</v>
      </c>
      <c r="D58" s="967">
        <v>1</v>
      </c>
      <c r="E58" s="987">
        <f>B58*D58/1000</f>
        <v>5.0000000000000001E-3</v>
      </c>
      <c r="F58" s="990">
        <v>16</v>
      </c>
      <c r="G58" s="992"/>
      <c r="H58" s="988">
        <f>D58*B58/1000</f>
        <v>5.0000000000000001E-3</v>
      </c>
      <c r="I58" s="989">
        <f>G58*F58</f>
        <v>0</v>
      </c>
    </row>
    <row r="59" spans="1:15" s="978" customFormat="1" ht="15.95" customHeight="1">
      <c r="A59" s="990">
        <f>SUM(A55:A58)</f>
        <v>285.77499999999998</v>
      </c>
      <c r="B59" s="967"/>
      <c r="C59" s="1001" t="s">
        <v>16</v>
      </c>
      <c r="D59" s="967"/>
      <c r="E59" s="987"/>
      <c r="F59" s="990"/>
      <c r="G59" s="1002"/>
      <c r="H59" s="988">
        <f>D59*B59/1000</f>
        <v>0</v>
      </c>
      <c r="I59" s="989">
        <f>G59*F59</f>
        <v>0</v>
      </c>
    </row>
    <row r="60" spans="1:15" s="978" customFormat="1" ht="15.95" customHeight="1">
      <c r="A60" s="983">
        <f>A59/B55</f>
        <v>57.154999999999994</v>
      </c>
      <c r="B60" s="967"/>
      <c r="C60" s="1001" t="s">
        <v>17</v>
      </c>
      <c r="D60" s="967"/>
      <c r="E60" s="987"/>
      <c r="F60" s="983">
        <f>A60</f>
        <v>57.154999999999994</v>
      </c>
      <c r="G60" s="1002"/>
      <c r="H60" s="988">
        <f>D60*B60/1000</f>
        <v>0</v>
      </c>
      <c r="I60" s="989">
        <f>G60*F60</f>
        <v>0</v>
      </c>
    </row>
    <row r="61" spans="1:15" s="978" customFormat="1" ht="15.95" customHeight="1">
      <c r="A61" s="983"/>
      <c r="B61" s="967"/>
      <c r="C61" s="1003"/>
      <c r="D61" s="971"/>
      <c r="E61" s="987"/>
      <c r="F61" s="983"/>
      <c r="G61" s="992"/>
      <c r="H61" s="988"/>
      <c r="I61" s="989"/>
    </row>
    <row r="62" spans="1:15" s="978" customFormat="1" ht="15.95" customHeight="1">
      <c r="A62" s="1004"/>
      <c r="B62" s="991">
        <v>150</v>
      </c>
      <c r="C62" s="1005" t="s">
        <v>44</v>
      </c>
      <c r="D62" s="968"/>
      <c r="E62" s="969"/>
      <c r="F62" s="1006"/>
      <c r="G62" s="987"/>
      <c r="H62" s="988"/>
      <c r="I62" s="989"/>
      <c r="O62" s="978" t="s">
        <v>18</v>
      </c>
    </row>
    <row r="63" spans="1:15" s="978" customFormat="1" ht="15.95" customHeight="1">
      <c r="A63" s="990">
        <f>E63*F63</f>
        <v>22.68</v>
      </c>
      <c r="B63" s="967">
        <v>5</v>
      </c>
      <c r="C63" s="993" t="s">
        <v>34</v>
      </c>
      <c r="D63" s="967">
        <v>54</v>
      </c>
      <c r="E63" s="987">
        <f>D63*B63/1000</f>
        <v>0.27</v>
      </c>
      <c r="F63" s="990">
        <v>84</v>
      </c>
      <c r="G63" s="1007">
        <f>E63</f>
        <v>0.27</v>
      </c>
      <c r="H63" s="988">
        <f t="shared" ref="H63:H67" si="11">D63*B63/1000</f>
        <v>0.27</v>
      </c>
      <c r="I63" s="989">
        <f t="shared" ref="I63:I67" si="12">G63*F63</f>
        <v>22.68</v>
      </c>
    </row>
    <row r="64" spans="1:15" s="978" customFormat="1" ht="15.95" customHeight="1">
      <c r="A64" s="990">
        <f t="shared" ref="A64:A65" si="13">E64*F64</f>
        <v>20.8306</v>
      </c>
      <c r="B64" s="967">
        <v>5</v>
      </c>
      <c r="C64" s="993" t="s">
        <v>13</v>
      </c>
      <c r="D64" s="967">
        <v>7</v>
      </c>
      <c r="E64" s="987">
        <f>D64*B64/1000</f>
        <v>3.5000000000000003E-2</v>
      </c>
      <c r="F64" s="990">
        <v>595.16</v>
      </c>
      <c r="G64" s="992"/>
      <c r="H64" s="988">
        <f t="shared" si="11"/>
        <v>3.5000000000000003E-2</v>
      </c>
      <c r="I64" s="989">
        <f t="shared" si="12"/>
        <v>0</v>
      </c>
    </row>
    <row r="65" spans="1:15" s="978" customFormat="1" ht="15.95" customHeight="1">
      <c r="A65" s="990">
        <f t="shared" si="13"/>
        <v>0.08</v>
      </c>
      <c r="B65" s="967">
        <v>5</v>
      </c>
      <c r="C65" s="993" t="s">
        <v>31</v>
      </c>
      <c r="D65" s="967">
        <v>1</v>
      </c>
      <c r="E65" s="987">
        <f>B65*D65/1000</f>
        <v>5.0000000000000001E-3</v>
      </c>
      <c r="F65" s="990">
        <v>16</v>
      </c>
      <c r="G65" s="992"/>
      <c r="H65" s="988">
        <f t="shared" si="11"/>
        <v>5.0000000000000001E-3</v>
      </c>
      <c r="I65" s="989">
        <f t="shared" si="12"/>
        <v>0</v>
      </c>
    </row>
    <row r="66" spans="1:15" s="978" customFormat="1" ht="15.95" customHeight="1">
      <c r="A66" s="990">
        <f>SUM(A63:A65)</f>
        <v>43.590599999999995</v>
      </c>
      <c r="B66" s="968"/>
      <c r="C66" s="968" t="s">
        <v>16</v>
      </c>
      <c r="D66" s="967"/>
      <c r="E66" s="987"/>
      <c r="F66" s="990"/>
      <c r="G66" s="969"/>
      <c r="H66" s="988">
        <f t="shared" si="11"/>
        <v>0</v>
      </c>
      <c r="I66" s="989">
        <f t="shared" si="12"/>
        <v>0</v>
      </c>
    </row>
    <row r="67" spans="1:15" s="978" customFormat="1" ht="15.95" customHeight="1">
      <c r="A67" s="983">
        <f>A66/B65</f>
        <v>8.718119999999999</v>
      </c>
      <c r="B67" s="974"/>
      <c r="C67" s="968" t="s">
        <v>17</v>
      </c>
      <c r="D67" s="967"/>
      <c r="E67" s="987"/>
      <c r="F67" s="983">
        <f>A67</f>
        <v>8.718119999999999</v>
      </c>
      <c r="G67" s="969"/>
      <c r="H67" s="988">
        <f t="shared" si="11"/>
        <v>0</v>
      </c>
      <c r="I67" s="989">
        <f t="shared" si="12"/>
        <v>0</v>
      </c>
    </row>
    <row r="68" spans="1:15" s="978" customFormat="1" ht="15.95" customHeight="1">
      <c r="A68" s="983"/>
      <c r="B68" s="967"/>
      <c r="C68" s="1003"/>
      <c r="D68" s="971"/>
      <c r="E68" s="987"/>
      <c r="F68" s="983"/>
      <c r="G68" s="992"/>
      <c r="H68" s="988"/>
      <c r="I68" s="989"/>
    </row>
    <row r="69" spans="1:15" s="978" customFormat="1" ht="15.95" customHeight="1">
      <c r="A69" s="1004"/>
      <c r="B69" s="991">
        <v>200</v>
      </c>
      <c r="C69" s="1005" t="s">
        <v>181</v>
      </c>
      <c r="D69" s="968"/>
      <c r="E69" s="969"/>
      <c r="F69" s="1006"/>
      <c r="G69" s="987"/>
      <c r="H69" s="988"/>
      <c r="I69" s="989"/>
      <c r="O69" s="978" t="s">
        <v>18</v>
      </c>
    </row>
    <row r="70" spans="1:15" s="978" customFormat="1" ht="15.95" customHeight="1">
      <c r="A70" s="990">
        <f>E70*F70</f>
        <v>48.95</v>
      </c>
      <c r="B70" s="967">
        <v>5</v>
      </c>
      <c r="C70" s="993" t="s">
        <v>181</v>
      </c>
      <c r="D70" s="967">
        <v>220</v>
      </c>
      <c r="E70" s="987">
        <f>D70*B70/1000</f>
        <v>1.1000000000000001</v>
      </c>
      <c r="F70" s="990">
        <v>44.5</v>
      </c>
      <c r="G70" s="1007">
        <f>E70</f>
        <v>1.1000000000000001</v>
      </c>
      <c r="H70" s="988">
        <f>D70*B70/1000</f>
        <v>1.1000000000000001</v>
      </c>
      <c r="I70" s="989">
        <f>G70*F70</f>
        <v>48.95</v>
      </c>
    </row>
    <row r="71" spans="1:15" s="978" customFormat="1" ht="15.95" customHeight="1">
      <c r="A71" s="990">
        <f>SUM(A70:A70)</f>
        <v>48.95</v>
      </c>
      <c r="B71" s="968"/>
      <c r="C71" s="968" t="s">
        <v>16</v>
      </c>
      <c r="D71" s="967"/>
      <c r="E71" s="987"/>
      <c r="F71" s="990"/>
      <c r="G71" s="969"/>
      <c r="H71" s="988">
        <f>D71*B71/1000</f>
        <v>0</v>
      </c>
      <c r="I71" s="989">
        <f>G71*F71</f>
        <v>0</v>
      </c>
    </row>
    <row r="72" spans="1:15" s="978" customFormat="1" ht="15.95" customHeight="1">
      <c r="A72" s="983">
        <f>A71/B70</f>
        <v>9.7900000000000009</v>
      </c>
      <c r="B72" s="974"/>
      <c r="C72" s="968" t="s">
        <v>17</v>
      </c>
      <c r="D72" s="967"/>
      <c r="E72" s="987"/>
      <c r="F72" s="983">
        <f>A72</f>
        <v>9.7900000000000009</v>
      </c>
      <c r="G72" s="969"/>
      <c r="H72" s="988">
        <f>D72*B72/1000</f>
        <v>0</v>
      </c>
      <c r="I72" s="989">
        <f>G72*F72</f>
        <v>0</v>
      </c>
    </row>
    <row r="73" spans="1:15" s="978" customFormat="1" ht="15.95" customHeight="1">
      <c r="A73" s="983"/>
      <c r="B73" s="974"/>
      <c r="C73" s="968"/>
      <c r="D73" s="967"/>
      <c r="E73" s="987"/>
      <c r="F73" s="983"/>
      <c r="G73" s="969"/>
      <c r="H73" s="988"/>
      <c r="I73" s="989"/>
    </row>
    <row r="74" spans="1:15" s="978" customFormat="1" ht="15.95" customHeight="1">
      <c r="A74" s="1004"/>
      <c r="B74" s="991">
        <v>20</v>
      </c>
      <c r="C74" s="1005" t="s">
        <v>19</v>
      </c>
      <c r="D74" s="968"/>
      <c r="E74" s="969"/>
      <c r="F74" s="1006"/>
      <c r="G74" s="969"/>
      <c r="H74" s="988"/>
      <c r="I74" s="989"/>
    </row>
    <row r="75" spans="1:15" s="978" customFormat="1" ht="15.95" customHeight="1">
      <c r="A75" s="990">
        <f>E75*F75</f>
        <v>7.3000000000000007</v>
      </c>
      <c r="B75" s="967">
        <v>5</v>
      </c>
      <c r="C75" s="993" t="s">
        <v>20</v>
      </c>
      <c r="D75" s="967">
        <v>20</v>
      </c>
      <c r="E75" s="987">
        <f>D75*B75/1000</f>
        <v>0.1</v>
      </c>
      <c r="F75" s="990">
        <v>73</v>
      </c>
      <c r="G75" s="1007"/>
      <c r="H75" s="988">
        <f>D75*B75/1000</f>
        <v>0.1</v>
      </c>
      <c r="I75" s="989">
        <f>G75*F75</f>
        <v>0</v>
      </c>
    </row>
    <row r="76" spans="1:15" s="978" customFormat="1" ht="15.95" customHeight="1">
      <c r="A76" s="990">
        <f>SUM(A75:A75)</f>
        <v>7.3000000000000007</v>
      </c>
      <c r="B76" s="968"/>
      <c r="C76" s="968" t="s">
        <v>16</v>
      </c>
      <c r="D76" s="967"/>
      <c r="E76" s="987"/>
      <c r="F76" s="990"/>
      <c r="G76" s="969"/>
      <c r="H76" s="988">
        <f>D76*B76/1000</f>
        <v>0</v>
      </c>
      <c r="I76" s="989">
        <f>G76*F76</f>
        <v>0</v>
      </c>
    </row>
    <row r="77" spans="1:15" s="978" customFormat="1" ht="15.95" customHeight="1">
      <c r="A77" s="983">
        <f>A76/B75</f>
        <v>1.4600000000000002</v>
      </c>
      <c r="B77" s="974"/>
      <c r="C77" s="968" t="s">
        <v>17</v>
      </c>
      <c r="D77" s="967"/>
      <c r="E77" s="987"/>
      <c r="F77" s="983">
        <f>A77</f>
        <v>1.4600000000000002</v>
      </c>
      <c r="G77" s="969"/>
      <c r="H77" s="988">
        <f>D77*B77/1000</f>
        <v>0</v>
      </c>
      <c r="I77" s="989">
        <f>G77*F77</f>
        <v>0</v>
      </c>
    </row>
    <row r="78" spans="1:15" s="978" customFormat="1" ht="15.95" customHeight="1">
      <c r="A78" s="983"/>
      <c r="B78" s="974"/>
      <c r="C78" s="968"/>
      <c r="D78" s="967"/>
      <c r="E78" s="987"/>
      <c r="F78" s="983"/>
      <c r="G78" s="969"/>
      <c r="H78" s="988"/>
      <c r="I78" s="989"/>
    </row>
    <row r="79" spans="1:15" s="978" customFormat="1" ht="15.95" customHeight="1">
      <c r="A79" s="1004"/>
      <c r="B79" s="991">
        <v>19</v>
      </c>
      <c r="C79" s="1005" t="s">
        <v>32</v>
      </c>
      <c r="D79" s="968"/>
      <c r="E79" s="969"/>
      <c r="F79" s="1006"/>
      <c r="G79" s="969"/>
      <c r="H79" s="988"/>
      <c r="I79" s="989"/>
    </row>
    <row r="80" spans="1:15" s="978" customFormat="1" ht="15.95" customHeight="1">
      <c r="A80" s="990">
        <f>E80*F80</f>
        <v>6.8159999999999998</v>
      </c>
      <c r="B80" s="967">
        <v>5</v>
      </c>
      <c r="C80" s="993" t="s">
        <v>100</v>
      </c>
      <c r="D80" s="967">
        <v>19.2</v>
      </c>
      <c r="E80" s="987">
        <f>D80*B80/1000</f>
        <v>9.6000000000000002E-2</v>
      </c>
      <c r="F80" s="990">
        <v>71</v>
      </c>
      <c r="G80" s="1007">
        <f>E80</f>
        <v>9.6000000000000002E-2</v>
      </c>
      <c r="H80" s="988">
        <f>D80*B80/1000</f>
        <v>9.6000000000000002E-2</v>
      </c>
      <c r="I80" s="989">
        <f>G80*F80</f>
        <v>6.8159999999999998</v>
      </c>
    </row>
    <row r="81" spans="1:9" s="978" customFormat="1" ht="15.95" customHeight="1">
      <c r="A81" s="990">
        <f>SUM(A80:A80)</f>
        <v>6.8159999999999998</v>
      </c>
      <c r="B81" s="968"/>
      <c r="C81" s="968" t="s">
        <v>16</v>
      </c>
      <c r="D81" s="967"/>
      <c r="E81" s="987"/>
      <c r="F81" s="990"/>
      <c r="G81" s="969"/>
      <c r="H81" s="988">
        <f>D81*B81/1000</f>
        <v>0</v>
      </c>
      <c r="I81" s="989">
        <f>G81*F81</f>
        <v>0</v>
      </c>
    </row>
    <row r="82" spans="1:9" s="978" customFormat="1" ht="15.95" customHeight="1">
      <c r="A82" s="983">
        <f>A81/B80</f>
        <v>1.3632</v>
      </c>
      <c r="B82" s="974"/>
      <c r="C82" s="968" t="s">
        <v>17</v>
      </c>
      <c r="D82" s="967"/>
      <c r="E82" s="987"/>
      <c r="F82" s="983">
        <f>A82</f>
        <v>1.3632</v>
      </c>
      <c r="G82" s="969"/>
      <c r="H82" s="988">
        <f>D82*B82/1000</f>
        <v>0</v>
      </c>
      <c r="I82" s="989">
        <f>G82*F82</f>
        <v>0</v>
      </c>
    </row>
    <row r="83" spans="1:9" s="978" customFormat="1" ht="15.95" customHeight="1">
      <c r="A83" s="983"/>
      <c r="B83" s="974"/>
      <c r="C83" s="968"/>
      <c r="D83" s="967"/>
      <c r="E83" s="987"/>
      <c r="F83" s="983"/>
      <c r="G83" s="969"/>
      <c r="H83" s="988"/>
      <c r="I83" s="989"/>
    </row>
    <row r="84" spans="1:9" s="978" customFormat="1" ht="15.95" customHeight="1">
      <c r="A84" s="983">
        <f>A81+A76+A71+A59+A66+A51+A38+A33+A28+A22</f>
        <v>585.99339999999995</v>
      </c>
      <c r="B84" s="968"/>
      <c r="C84" s="974" t="s">
        <v>21</v>
      </c>
      <c r="D84" s="968"/>
      <c r="E84" s="969"/>
      <c r="F84" s="983">
        <f>F85*B80</f>
        <v>585.99339999999995</v>
      </c>
      <c r="G84" s="969"/>
      <c r="H84" s="966"/>
      <c r="I84" s="989">
        <f>SUM(I14:I83)</f>
        <v>585.99340000000007</v>
      </c>
    </row>
    <row r="85" spans="1:9" s="978" customFormat="1" ht="15.95" customHeight="1">
      <c r="A85" s="983">
        <f>A84/B80</f>
        <v>117.19868</v>
      </c>
      <c r="B85" s="968"/>
      <c r="C85" s="974" t="s">
        <v>17</v>
      </c>
      <c r="D85" s="968"/>
      <c r="E85" s="969"/>
      <c r="F85" s="983">
        <f>A85</f>
        <v>117.19868</v>
      </c>
      <c r="G85" s="969"/>
      <c r="H85" s="988"/>
      <c r="I85" s="989"/>
    </row>
    <row r="86" spans="1:9" s="978" customFormat="1" ht="15.75">
      <c r="C86" s="1438" t="s">
        <v>101</v>
      </c>
      <c r="D86" s="1438"/>
      <c r="E86" s="1438"/>
      <c r="F86" s="1438"/>
      <c r="G86" s="1438"/>
      <c r="H86" s="1024"/>
      <c r="I86" s="961"/>
    </row>
    <row r="87" spans="1:9" s="978" customFormat="1" ht="15.75">
      <c r="C87" s="1438" t="s">
        <v>22</v>
      </c>
      <c r="D87" s="1438"/>
      <c r="E87" s="1438"/>
      <c r="F87" s="1438"/>
      <c r="G87" s="1438"/>
      <c r="H87" s="1024"/>
      <c r="I87" s="961"/>
    </row>
    <row r="88" spans="1:9" s="978" customFormat="1" ht="15.75">
      <c r="B88" s="1025"/>
      <c r="C88" s="1025" t="s">
        <v>23</v>
      </c>
      <c r="D88" s="1025"/>
      <c r="E88" s="1025"/>
      <c r="F88" s="1025"/>
      <c r="G88" s="1025"/>
      <c r="H88" s="961"/>
      <c r="I88" s="961"/>
    </row>
    <row r="89" spans="1:9" s="960" customFormat="1"/>
  </sheetData>
  <mergeCells count="12">
    <mergeCell ref="F6:G6"/>
    <mergeCell ref="F8:G8"/>
    <mergeCell ref="C54:D54"/>
    <mergeCell ref="C86:G86"/>
    <mergeCell ref="C87:G87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4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O76"/>
  <sheetViews>
    <sheetView view="pageBreakPreview" topLeftCell="A41" zoomScale="84" zoomScaleSheetLayoutView="84" workbookViewId="0">
      <selection activeCell="B67" sqref="B67"/>
    </sheetView>
  </sheetViews>
  <sheetFormatPr defaultRowHeight="15"/>
  <cols>
    <col min="1" max="1" width="13.28515625" style="1026" customWidth="1"/>
    <col min="2" max="2" width="10.7109375" style="1026" customWidth="1"/>
    <col min="3" max="3" width="62.5703125" style="1026" customWidth="1"/>
    <col min="4" max="4" width="11.5703125" style="1026" customWidth="1"/>
    <col min="5" max="5" width="11.28515625" style="1026" customWidth="1"/>
    <col min="6" max="6" width="13.28515625" style="1026" customWidth="1"/>
    <col min="7" max="7" width="11.7109375" style="1026" customWidth="1"/>
    <col min="8" max="8" width="8.85546875" style="1026" customWidth="1"/>
    <col min="9" max="9" width="13" style="1026" customWidth="1"/>
    <col min="10" max="16384" width="9.140625" style="1026"/>
  </cols>
  <sheetData>
    <row r="1" spans="1:9" s="960" customFormat="1">
      <c r="H1" s="961"/>
      <c r="I1" s="961"/>
    </row>
    <row r="2" spans="1:9" s="960" customFormat="1" ht="15.75">
      <c r="A2" s="962"/>
      <c r="B2" s="1421" t="s">
        <v>0</v>
      </c>
      <c r="C2" s="1421"/>
      <c r="D2" s="1421"/>
      <c r="E2" s="1421"/>
      <c r="F2" s="1421"/>
      <c r="G2" s="1421"/>
      <c r="H2" s="961"/>
      <c r="I2" s="961"/>
    </row>
    <row r="3" spans="1:9" s="960" customFormat="1" ht="12.75" customHeight="1">
      <c r="A3" s="962"/>
      <c r="B3" s="1421"/>
      <c r="C3" s="1421"/>
      <c r="D3" s="1421"/>
      <c r="E3" s="1421"/>
      <c r="F3" s="1421"/>
      <c r="G3" s="1421"/>
      <c r="H3" s="961"/>
      <c r="I3" s="961"/>
    </row>
    <row r="4" spans="1:9" s="960" customFormat="1" ht="30" customHeight="1">
      <c r="A4" s="962"/>
      <c r="B4" s="1422"/>
      <c r="C4" s="1424" t="s">
        <v>1</v>
      </c>
      <c r="D4" s="1426" t="s">
        <v>2</v>
      </c>
      <c r="E4" s="1428" t="s">
        <v>3</v>
      </c>
      <c r="F4" s="963"/>
      <c r="G4" s="964"/>
      <c r="H4" s="961"/>
      <c r="I4" s="961"/>
    </row>
    <row r="5" spans="1:9" s="960" customFormat="1" ht="40.5" customHeight="1">
      <c r="A5" s="965"/>
      <c r="B5" s="1423"/>
      <c r="C5" s="1425"/>
      <c r="D5" s="1427"/>
      <c r="E5" s="1429"/>
      <c r="F5" s="1430" t="s">
        <v>4</v>
      </c>
      <c r="G5" s="1431"/>
      <c r="H5" s="961"/>
      <c r="I5" s="961"/>
    </row>
    <row r="6" spans="1:9" s="960" customFormat="1" ht="15.95" customHeight="1">
      <c r="A6" s="966"/>
      <c r="B6" s="967"/>
      <c r="C6" s="968"/>
      <c r="D6" s="969"/>
      <c r="E6" s="970"/>
      <c r="F6" s="1432" t="s">
        <v>5</v>
      </c>
      <c r="G6" s="1433"/>
      <c r="H6" s="961"/>
      <c r="I6" s="961"/>
    </row>
    <row r="7" spans="1:9" s="960" customFormat="1" ht="15.95" customHeight="1">
      <c r="A7" s="966"/>
      <c r="B7" s="971"/>
      <c r="C7" s="968"/>
      <c r="D7" s="969"/>
      <c r="E7" s="970"/>
      <c r="F7" s="972"/>
      <c r="G7" s="973"/>
      <c r="H7" s="961"/>
      <c r="I7" s="961"/>
    </row>
    <row r="8" spans="1:9" s="960" customFormat="1" ht="15.95" customHeight="1">
      <c r="A8" s="966"/>
      <c r="B8" s="971"/>
      <c r="C8" s="968"/>
      <c r="D8" s="969"/>
      <c r="E8" s="970"/>
      <c r="F8" s="1434"/>
      <c r="G8" s="1435"/>
      <c r="H8" s="961"/>
      <c r="I8" s="961"/>
    </row>
    <row r="9" spans="1:9" s="960" customFormat="1" ht="15.95" customHeight="1">
      <c r="A9" s="966"/>
      <c r="B9" s="971"/>
      <c r="C9" s="974"/>
      <c r="D9" s="969"/>
      <c r="E9" s="970"/>
      <c r="F9" s="963"/>
      <c r="G9" s="975"/>
      <c r="H9" s="961"/>
      <c r="I9" s="961"/>
    </row>
    <row r="10" spans="1:9" s="960" customFormat="1" ht="15.95" customHeight="1">
      <c r="A10" s="976"/>
      <c r="B10" s="977"/>
      <c r="C10" s="968"/>
      <c r="D10" s="969"/>
      <c r="E10" s="970"/>
      <c r="F10" s="963"/>
      <c r="G10" s="975"/>
      <c r="H10" s="961"/>
      <c r="I10" s="961"/>
    </row>
    <row r="11" spans="1:9" s="960" customFormat="1" ht="20.100000000000001" customHeight="1">
      <c r="A11" s="962"/>
      <c r="B11" s="978"/>
      <c r="C11" s="979" t="s">
        <v>148</v>
      </c>
      <c r="D11" s="964"/>
      <c r="E11" s="963"/>
      <c r="F11" s="963"/>
      <c r="G11" s="964"/>
      <c r="H11" s="961"/>
      <c r="I11" s="961"/>
    </row>
    <row r="12" spans="1:9" s="960" customFormat="1" ht="75">
      <c r="A12" s="980" t="s">
        <v>6</v>
      </c>
      <c r="B12" s="981" t="s">
        <v>7</v>
      </c>
      <c r="C12" s="981" t="s">
        <v>8</v>
      </c>
      <c r="D12" s="981" t="s">
        <v>9</v>
      </c>
      <c r="E12" s="982" t="s">
        <v>10</v>
      </c>
      <c r="F12" s="981" t="s">
        <v>11</v>
      </c>
      <c r="G12" s="982" t="s">
        <v>12</v>
      </c>
      <c r="H12" s="961"/>
      <c r="I12" s="961"/>
    </row>
    <row r="13" spans="1:9" s="960" customFormat="1" ht="20.100000000000001" customHeight="1">
      <c r="A13" s="983"/>
      <c r="B13" s="984"/>
      <c r="C13" s="985">
        <v>45245</v>
      </c>
      <c r="D13" s="981"/>
      <c r="E13" s="982"/>
      <c r="F13" s="984"/>
      <c r="G13" s="982"/>
      <c r="H13" s="961"/>
      <c r="I13" s="961"/>
    </row>
    <row r="14" spans="1:9" s="978" customFormat="1" ht="15.95" customHeight="1">
      <c r="A14" s="983"/>
      <c r="B14" s="968"/>
      <c r="C14" s="986"/>
      <c r="D14" s="971"/>
      <c r="E14" s="987"/>
      <c r="F14" s="983"/>
      <c r="G14" s="987"/>
      <c r="H14" s="988"/>
      <c r="I14" s="989"/>
    </row>
    <row r="15" spans="1:9" s="1104" customFormat="1" ht="20.100000000000001" customHeight="1">
      <c r="A15" s="1096"/>
      <c r="B15" s="1097"/>
      <c r="C15" s="1098" t="s">
        <v>116</v>
      </c>
      <c r="D15" s="1099"/>
      <c r="E15" s="1100"/>
      <c r="F15" s="1096"/>
      <c r="G15" s="1101"/>
      <c r="H15" s="1102"/>
      <c r="I15" s="1103"/>
    </row>
    <row r="16" spans="1:9" s="1115" customFormat="1" ht="15" customHeight="1">
      <c r="A16" s="1106"/>
      <c r="B16" s="1107" t="s">
        <v>122</v>
      </c>
      <c r="C16" s="1108" t="s">
        <v>183</v>
      </c>
      <c r="D16" s="1109"/>
      <c r="E16" s="1110"/>
      <c r="F16" s="1111"/>
      <c r="G16" s="1112"/>
      <c r="H16" s="1113"/>
      <c r="I16" s="1114"/>
    </row>
    <row r="17" spans="1:9" s="1115" customFormat="1" ht="15.95" customHeight="1">
      <c r="A17" s="1106">
        <f>E17*F17</f>
        <v>2992.0605</v>
      </c>
      <c r="B17" s="1116">
        <v>319</v>
      </c>
      <c r="C17" s="1109" t="s">
        <v>145</v>
      </c>
      <c r="D17" s="1116">
        <v>26</v>
      </c>
      <c r="E17" s="1112">
        <f t="shared" ref="E17:E25" si="0">D17*B17/1000</f>
        <v>8.2940000000000005</v>
      </c>
      <c r="F17" s="1106">
        <v>360.75</v>
      </c>
      <c r="G17" s="1117">
        <f>E17</f>
        <v>8.2940000000000005</v>
      </c>
      <c r="H17" s="1113">
        <f t="shared" ref="H17:H27" si="1">D17*B17/1000</f>
        <v>8.2940000000000005</v>
      </c>
      <c r="I17" s="1114">
        <f t="shared" ref="I17:I27" si="2">G17*F17</f>
        <v>2992.0605</v>
      </c>
    </row>
    <row r="18" spans="1:9" s="1125" customFormat="1">
      <c r="A18" s="1118">
        <f t="shared" ref="A18:A25" si="3">E18*F18</f>
        <v>462.54999999999995</v>
      </c>
      <c r="B18" s="1116">
        <v>319</v>
      </c>
      <c r="C18" s="1119" t="s">
        <v>119</v>
      </c>
      <c r="D18" s="1120">
        <v>50</v>
      </c>
      <c r="E18" s="1121">
        <f t="shared" si="0"/>
        <v>15.95</v>
      </c>
      <c r="F18" s="1118">
        <v>29</v>
      </c>
      <c r="G18" s="1122">
        <f>E18</f>
        <v>15.95</v>
      </c>
      <c r="H18" s="1123">
        <f t="shared" si="1"/>
        <v>15.95</v>
      </c>
      <c r="I18" s="1124">
        <f t="shared" si="2"/>
        <v>462.54999999999995</v>
      </c>
    </row>
    <row r="19" spans="1:9" s="1115" customFormat="1" ht="15" customHeight="1">
      <c r="A19" s="1106">
        <f t="shared" si="3"/>
        <v>347.072</v>
      </c>
      <c r="B19" s="1116">
        <v>319</v>
      </c>
      <c r="C19" s="1109" t="s">
        <v>77</v>
      </c>
      <c r="D19" s="1116">
        <v>34</v>
      </c>
      <c r="E19" s="1112">
        <f t="shared" si="0"/>
        <v>10.846</v>
      </c>
      <c r="F19" s="1106">
        <v>32</v>
      </c>
      <c r="G19" s="1117">
        <f>E19+E38</f>
        <v>71.137</v>
      </c>
      <c r="H19" s="1113">
        <f t="shared" si="1"/>
        <v>10.846</v>
      </c>
      <c r="I19" s="1114">
        <f t="shared" si="2"/>
        <v>2276.384</v>
      </c>
    </row>
    <row r="20" spans="1:9" s="1115" customFormat="1" ht="15" customHeight="1">
      <c r="A20" s="1106">
        <f t="shared" si="3"/>
        <v>121.22</v>
      </c>
      <c r="B20" s="1116">
        <v>319</v>
      </c>
      <c r="C20" s="1109" t="s">
        <v>27</v>
      </c>
      <c r="D20" s="1116">
        <v>10</v>
      </c>
      <c r="E20" s="1112">
        <f t="shared" si="0"/>
        <v>3.19</v>
      </c>
      <c r="F20" s="1106">
        <v>38</v>
      </c>
      <c r="G20" s="1117">
        <f>E20</f>
        <v>3.19</v>
      </c>
      <c r="H20" s="1113">
        <f t="shared" si="1"/>
        <v>3.19</v>
      </c>
      <c r="I20" s="1114">
        <f t="shared" si="2"/>
        <v>121.22</v>
      </c>
    </row>
    <row r="21" spans="1:9" s="1115" customFormat="1" ht="15" customHeight="1">
      <c r="A21" s="1106">
        <f t="shared" si="3"/>
        <v>116.4988</v>
      </c>
      <c r="B21" s="1116">
        <v>319</v>
      </c>
      <c r="C21" s="1109" t="s">
        <v>28</v>
      </c>
      <c r="D21" s="1116">
        <v>4</v>
      </c>
      <c r="E21" s="1112">
        <f t="shared" si="0"/>
        <v>1.276</v>
      </c>
      <c r="F21" s="1106">
        <v>91.3</v>
      </c>
      <c r="G21" s="1117">
        <f>E21+E32</f>
        <v>2.552</v>
      </c>
      <c r="H21" s="1113">
        <f t="shared" si="1"/>
        <v>1.276</v>
      </c>
      <c r="I21" s="1114">
        <f t="shared" si="2"/>
        <v>232.99760000000001</v>
      </c>
    </row>
    <row r="22" spans="1:9" s="1115" customFormat="1" ht="15" customHeight="1">
      <c r="A22" s="1106">
        <f t="shared" si="3"/>
        <v>92.51</v>
      </c>
      <c r="B22" s="1116">
        <v>319</v>
      </c>
      <c r="C22" s="1109" t="s">
        <v>29</v>
      </c>
      <c r="D22" s="1116">
        <v>10</v>
      </c>
      <c r="E22" s="1112">
        <f t="shared" si="0"/>
        <v>3.19</v>
      </c>
      <c r="F22" s="1106">
        <v>29</v>
      </c>
      <c r="G22" s="1117">
        <f>E22</f>
        <v>3.19</v>
      </c>
      <c r="H22" s="1113">
        <f t="shared" si="1"/>
        <v>3.19</v>
      </c>
      <c r="I22" s="1114">
        <f t="shared" si="2"/>
        <v>92.51</v>
      </c>
    </row>
    <row r="23" spans="1:9" s="1104" customFormat="1" ht="15.95" customHeight="1">
      <c r="A23" s="1106">
        <f t="shared" si="3"/>
        <v>63.800000000000004</v>
      </c>
      <c r="B23" s="1116">
        <v>319</v>
      </c>
      <c r="C23" s="1126" t="s">
        <v>30</v>
      </c>
      <c r="D23" s="1099">
        <v>2</v>
      </c>
      <c r="E23" s="1100">
        <f>B23*D23/1000</f>
        <v>0.63800000000000001</v>
      </c>
      <c r="F23" s="1127">
        <v>100</v>
      </c>
      <c r="G23" s="1117">
        <f>E23</f>
        <v>0.63800000000000001</v>
      </c>
      <c r="H23" s="1102">
        <f t="shared" si="1"/>
        <v>0.63800000000000001</v>
      </c>
      <c r="I23" s="1103">
        <f t="shared" si="2"/>
        <v>63.800000000000004</v>
      </c>
    </row>
    <row r="24" spans="1:9" s="1135" customFormat="1">
      <c r="A24" s="1128">
        <f>E24*F24</f>
        <v>568.83697199999995</v>
      </c>
      <c r="B24" s="1116">
        <v>319</v>
      </c>
      <c r="C24" s="1129" t="s">
        <v>120</v>
      </c>
      <c r="D24" s="1130">
        <v>11.286</v>
      </c>
      <c r="E24" s="1131">
        <f>D24*B24/1000</f>
        <v>3.6002339999999999</v>
      </c>
      <c r="F24" s="1128">
        <v>158</v>
      </c>
      <c r="G24" s="1132">
        <f>E24</f>
        <v>3.6002339999999999</v>
      </c>
      <c r="H24" s="1133">
        <f>D24*B24/1000</f>
        <v>3.6002339999999999</v>
      </c>
      <c r="I24" s="1134">
        <f>G24*F24</f>
        <v>568.83697199999995</v>
      </c>
    </row>
    <row r="25" spans="1:9" s="1115" customFormat="1" ht="15" customHeight="1">
      <c r="A25" s="1106">
        <f t="shared" si="3"/>
        <v>6.6989999999999998</v>
      </c>
      <c r="B25" s="1116">
        <v>319</v>
      </c>
      <c r="C25" s="1109" t="s">
        <v>15</v>
      </c>
      <c r="D25" s="1116">
        <v>1</v>
      </c>
      <c r="E25" s="1112">
        <f t="shared" si="0"/>
        <v>0.31900000000000001</v>
      </c>
      <c r="F25" s="1106">
        <v>21</v>
      </c>
      <c r="G25" s="1117">
        <f>E25+E33+E41</f>
        <v>0.95700000000000007</v>
      </c>
      <c r="H25" s="1113">
        <f t="shared" si="1"/>
        <v>0.31900000000000001</v>
      </c>
      <c r="I25" s="1114">
        <f t="shared" si="2"/>
        <v>20.097000000000001</v>
      </c>
    </row>
    <row r="26" spans="1:9" s="1115" customFormat="1" ht="15" customHeight="1">
      <c r="A26" s="1106">
        <f>SUM(A17:A25)</f>
        <v>4771.2472719999996</v>
      </c>
      <c r="B26" s="1116"/>
      <c r="C26" s="1109" t="s">
        <v>16</v>
      </c>
      <c r="D26" s="1116"/>
      <c r="E26" s="1112"/>
      <c r="F26" s="1106"/>
      <c r="G26" s="1117"/>
      <c r="H26" s="1113">
        <f t="shared" si="1"/>
        <v>0</v>
      </c>
      <c r="I26" s="1114">
        <f t="shared" si="2"/>
        <v>0</v>
      </c>
    </row>
    <row r="27" spans="1:9" s="1115" customFormat="1" ht="15" customHeight="1">
      <c r="A27" s="1136">
        <f>A26/B25</f>
        <v>14.956887999999999</v>
      </c>
      <c r="B27" s="1109"/>
      <c r="C27" s="1109" t="s">
        <v>17</v>
      </c>
      <c r="D27" s="1116"/>
      <c r="E27" s="1112"/>
      <c r="F27" s="1136">
        <f>A27</f>
        <v>14.956887999999999</v>
      </c>
      <c r="G27" s="1117"/>
      <c r="H27" s="1113">
        <f t="shared" si="1"/>
        <v>0</v>
      </c>
      <c r="I27" s="1114">
        <f t="shared" si="2"/>
        <v>0</v>
      </c>
    </row>
    <row r="28" spans="1:9" s="1115" customFormat="1" ht="15" customHeight="1">
      <c r="A28" s="1136"/>
      <c r="B28" s="1109"/>
      <c r="C28" s="1137"/>
      <c r="D28" s="1138"/>
      <c r="E28" s="1112"/>
      <c r="F28" s="1136"/>
      <c r="G28" s="1117"/>
      <c r="H28" s="1113"/>
      <c r="I28" s="1114"/>
    </row>
    <row r="29" spans="1:9" s="978" customFormat="1" ht="15.95" customHeight="1">
      <c r="A29" s="990"/>
      <c r="B29" s="991" t="s">
        <v>176</v>
      </c>
      <c r="C29" s="1436" t="s">
        <v>177</v>
      </c>
      <c r="D29" s="1437"/>
      <c r="E29" s="987"/>
      <c r="F29" s="967"/>
      <c r="G29" s="987"/>
      <c r="H29" s="988"/>
      <c r="I29" s="989"/>
    </row>
    <row r="30" spans="1:9" s="978" customFormat="1" ht="15.95" customHeight="1">
      <c r="A30" s="990">
        <f t="shared" ref="A30:A33" si="4">E30*F30</f>
        <v>11860.42</v>
      </c>
      <c r="B30" s="967">
        <v>319</v>
      </c>
      <c r="C30" s="968" t="s">
        <v>178</v>
      </c>
      <c r="D30" s="967">
        <v>169</v>
      </c>
      <c r="E30" s="987">
        <f>B30*D30/1000</f>
        <v>53.911000000000001</v>
      </c>
      <c r="F30" s="990">
        <v>220</v>
      </c>
      <c r="G30" s="992">
        <f>E30</f>
        <v>53.911000000000001</v>
      </c>
      <c r="H30" s="988">
        <f>D30*B30/1000</f>
        <v>53.911000000000001</v>
      </c>
      <c r="I30" s="989">
        <f>G30*F30</f>
        <v>11860.42</v>
      </c>
    </row>
    <row r="31" spans="1:9" s="978" customFormat="1" ht="15.95" customHeight="1">
      <c r="A31" s="990">
        <f t="shared" si="4"/>
        <v>1914</v>
      </c>
      <c r="B31" s="967">
        <v>319</v>
      </c>
      <c r="C31" s="993" t="s">
        <v>13</v>
      </c>
      <c r="D31" s="967">
        <v>10</v>
      </c>
      <c r="E31" s="987">
        <f>D31*B31/1000</f>
        <v>3.19</v>
      </c>
      <c r="F31" s="990">
        <v>600</v>
      </c>
      <c r="G31" s="992">
        <f>E31+E39</f>
        <v>4.7850000000000001</v>
      </c>
      <c r="H31" s="988">
        <f t="shared" ref="H31" si="5">D31*B31/1000</f>
        <v>3.19</v>
      </c>
      <c r="I31" s="989">
        <f t="shared" ref="I31" si="6">G31*F31</f>
        <v>2871</v>
      </c>
    </row>
    <row r="32" spans="1:9" s="1000" customFormat="1" ht="15.95" customHeight="1">
      <c r="A32" s="990">
        <f t="shared" si="4"/>
        <v>116.4988</v>
      </c>
      <c r="B32" s="967">
        <v>319</v>
      </c>
      <c r="C32" s="994" t="s">
        <v>28</v>
      </c>
      <c r="D32" s="995">
        <v>4</v>
      </c>
      <c r="E32" s="996">
        <f>D32*B32/1000</f>
        <v>1.276</v>
      </c>
      <c r="F32" s="997">
        <v>91.3</v>
      </c>
      <c r="G32" s="992"/>
      <c r="H32" s="998">
        <f>D32*B32/1000</f>
        <v>1.276</v>
      </c>
      <c r="I32" s="999">
        <f>G32*F32</f>
        <v>0</v>
      </c>
    </row>
    <row r="33" spans="1:15" s="978" customFormat="1" ht="15.95" customHeight="1">
      <c r="A33" s="990">
        <f t="shared" si="4"/>
        <v>6.6989999999999998</v>
      </c>
      <c r="B33" s="967">
        <v>319</v>
      </c>
      <c r="C33" s="993" t="s">
        <v>31</v>
      </c>
      <c r="D33" s="967">
        <v>1</v>
      </c>
      <c r="E33" s="987">
        <f>B33*D33/1000</f>
        <v>0.31900000000000001</v>
      </c>
      <c r="F33" s="990">
        <v>21</v>
      </c>
      <c r="G33" s="992"/>
      <c r="H33" s="988">
        <f>D33*B33/1000</f>
        <v>0.31900000000000001</v>
      </c>
      <c r="I33" s="989">
        <f>G33*F33</f>
        <v>0</v>
      </c>
    </row>
    <row r="34" spans="1:15" s="978" customFormat="1" ht="15.95" customHeight="1">
      <c r="A34" s="990">
        <f>SUM(A30:A33)</f>
        <v>13897.6178</v>
      </c>
      <c r="B34" s="967"/>
      <c r="C34" s="1001" t="s">
        <v>16</v>
      </c>
      <c r="D34" s="967"/>
      <c r="E34" s="987"/>
      <c r="F34" s="990"/>
      <c r="G34" s="1002"/>
      <c r="H34" s="988">
        <f>D34*B34/1000</f>
        <v>0</v>
      </c>
      <c r="I34" s="989">
        <f>G34*F34</f>
        <v>0</v>
      </c>
    </row>
    <row r="35" spans="1:15" s="978" customFormat="1" ht="15.95" customHeight="1">
      <c r="A35" s="983">
        <f>A34/B30</f>
        <v>43.566200000000002</v>
      </c>
      <c r="B35" s="967"/>
      <c r="C35" s="1001" t="s">
        <v>17</v>
      </c>
      <c r="D35" s="967"/>
      <c r="E35" s="987"/>
      <c r="F35" s="983">
        <f>A35</f>
        <v>43.566200000000002</v>
      </c>
      <c r="G35" s="1002"/>
      <c r="H35" s="988">
        <f>D35*B35/1000</f>
        <v>0</v>
      </c>
      <c r="I35" s="989">
        <f>G35*F35</f>
        <v>0</v>
      </c>
    </row>
    <row r="36" spans="1:15" s="978" customFormat="1" ht="15.95" customHeight="1">
      <c r="A36" s="983"/>
      <c r="B36" s="967"/>
      <c r="C36" s="1003"/>
      <c r="D36" s="971"/>
      <c r="E36" s="987"/>
      <c r="F36" s="983"/>
      <c r="G36" s="992"/>
      <c r="H36" s="988"/>
      <c r="I36" s="989"/>
    </row>
    <row r="37" spans="1:15" s="978" customFormat="1" ht="15.95" customHeight="1">
      <c r="A37" s="1004"/>
      <c r="B37" s="991">
        <v>150</v>
      </c>
      <c r="C37" s="1005" t="s">
        <v>131</v>
      </c>
      <c r="D37" s="968"/>
      <c r="E37" s="969"/>
      <c r="F37" s="1006"/>
      <c r="G37" s="987"/>
      <c r="H37" s="988"/>
      <c r="I37" s="989"/>
      <c r="O37" s="978" t="s">
        <v>18</v>
      </c>
    </row>
    <row r="38" spans="1:15" s="978" customFormat="1" ht="15.95" customHeight="1">
      <c r="A38" s="990">
        <f>E38*F38</f>
        <v>1929.3119999999999</v>
      </c>
      <c r="B38" s="967">
        <v>319</v>
      </c>
      <c r="C38" s="993" t="s">
        <v>77</v>
      </c>
      <c r="D38" s="967">
        <v>189</v>
      </c>
      <c r="E38" s="987">
        <f>D38*B38/1000</f>
        <v>60.290999999999997</v>
      </c>
      <c r="F38" s="990">
        <v>32</v>
      </c>
      <c r="G38" s="1007"/>
      <c r="H38" s="988">
        <f t="shared" ref="H38:H43" si="7">D38*B38/1000</f>
        <v>60.290999999999997</v>
      </c>
      <c r="I38" s="989">
        <f t="shared" ref="I38:I43" si="8">G38*F38</f>
        <v>0</v>
      </c>
    </row>
    <row r="39" spans="1:15" s="978" customFormat="1" ht="15.95" customHeight="1">
      <c r="A39" s="990">
        <f t="shared" ref="A39:A41" si="9">E39*F39</f>
        <v>957</v>
      </c>
      <c r="B39" s="967">
        <v>319</v>
      </c>
      <c r="C39" s="993" t="s">
        <v>13</v>
      </c>
      <c r="D39" s="967">
        <v>5</v>
      </c>
      <c r="E39" s="987">
        <f>D39*B39/1000</f>
        <v>1.595</v>
      </c>
      <c r="F39" s="990">
        <v>600</v>
      </c>
      <c r="G39" s="992"/>
      <c r="H39" s="988">
        <f t="shared" si="7"/>
        <v>1.595</v>
      </c>
      <c r="I39" s="989">
        <f t="shared" si="8"/>
        <v>0</v>
      </c>
    </row>
    <row r="40" spans="1:15" s="978" customFormat="1" ht="15.95" customHeight="1">
      <c r="A40" s="990">
        <f t="shared" si="9"/>
        <v>402.05350019999997</v>
      </c>
      <c r="B40" s="967">
        <v>319</v>
      </c>
      <c r="C40" s="993" t="s">
        <v>132</v>
      </c>
      <c r="D40" s="967">
        <v>26.646000000000001</v>
      </c>
      <c r="E40" s="987">
        <f>D40*B40/1000</f>
        <v>8.5000739999999997</v>
      </c>
      <c r="F40" s="990">
        <v>47.3</v>
      </c>
      <c r="G40" s="1147">
        <f>E40</f>
        <v>8.5000739999999997</v>
      </c>
      <c r="H40" s="988">
        <f t="shared" si="7"/>
        <v>8.5000739999999997</v>
      </c>
      <c r="I40" s="989">
        <f t="shared" si="8"/>
        <v>402.05350019999997</v>
      </c>
    </row>
    <row r="41" spans="1:15" s="978" customFormat="1" ht="15.95" customHeight="1">
      <c r="A41" s="990">
        <f t="shared" si="9"/>
        <v>6.6989999999999998</v>
      </c>
      <c r="B41" s="967">
        <v>319</v>
      </c>
      <c r="C41" s="993" t="s">
        <v>31</v>
      </c>
      <c r="D41" s="967">
        <v>1</v>
      </c>
      <c r="E41" s="987">
        <f>B41*D41/1000</f>
        <v>0.31900000000000001</v>
      </c>
      <c r="F41" s="990">
        <v>21</v>
      </c>
      <c r="G41" s="992"/>
      <c r="H41" s="988">
        <f t="shared" si="7"/>
        <v>0.31900000000000001</v>
      </c>
      <c r="I41" s="989">
        <f t="shared" si="8"/>
        <v>0</v>
      </c>
    </row>
    <row r="42" spans="1:15" s="978" customFormat="1" ht="15.95" customHeight="1">
      <c r="A42" s="990">
        <f>SUM(A38:A41)</f>
        <v>3295.0645002000001</v>
      </c>
      <c r="B42" s="968"/>
      <c r="C42" s="968" t="s">
        <v>16</v>
      </c>
      <c r="D42" s="967"/>
      <c r="E42" s="987"/>
      <c r="F42" s="990"/>
      <c r="G42" s="969"/>
      <c r="H42" s="988">
        <f t="shared" si="7"/>
        <v>0</v>
      </c>
      <c r="I42" s="989">
        <f t="shared" si="8"/>
        <v>0</v>
      </c>
    </row>
    <row r="43" spans="1:15" s="978" customFormat="1" ht="15.95" customHeight="1">
      <c r="A43" s="983">
        <f>A42/B41</f>
        <v>10.3293558</v>
      </c>
      <c r="B43" s="974"/>
      <c r="C43" s="968" t="s">
        <v>17</v>
      </c>
      <c r="D43" s="967"/>
      <c r="E43" s="987"/>
      <c r="F43" s="983">
        <f>A43</f>
        <v>10.3293558</v>
      </c>
      <c r="G43" s="969"/>
      <c r="H43" s="988">
        <f t="shared" si="7"/>
        <v>0</v>
      </c>
      <c r="I43" s="989">
        <f t="shared" si="8"/>
        <v>0</v>
      </c>
    </row>
    <row r="44" spans="1:15" s="1016" customFormat="1" ht="15.95" customHeight="1">
      <c r="A44" s="1008"/>
      <c r="B44" s="1009"/>
      <c r="C44" s="1010"/>
      <c r="D44" s="1011"/>
      <c r="E44" s="1012"/>
      <c r="F44" s="1008"/>
      <c r="G44" s="1013"/>
      <c r="H44" s="1014"/>
      <c r="I44" s="1015"/>
    </row>
    <row r="45" spans="1:15" s="1016" customFormat="1" ht="15.95" customHeight="1">
      <c r="A45" s="1017"/>
      <c r="B45" s="1018">
        <v>40</v>
      </c>
      <c r="C45" s="1019" t="s">
        <v>179</v>
      </c>
      <c r="D45" s="1010"/>
      <c r="E45" s="1013"/>
      <c r="F45" s="1020"/>
      <c r="G45" s="1013"/>
      <c r="H45" s="1014"/>
      <c r="I45" s="1015"/>
    </row>
    <row r="46" spans="1:15" s="1016" customFormat="1" ht="15.95" customHeight="1">
      <c r="A46" s="1021">
        <f>E46*F46</f>
        <v>1658.163276</v>
      </c>
      <c r="B46" s="1011">
        <v>319</v>
      </c>
      <c r="C46" s="1022" t="s">
        <v>180</v>
      </c>
      <c r="D46" s="1011">
        <v>61.881</v>
      </c>
      <c r="E46" s="1012">
        <f>D46*B46/1000</f>
        <v>19.740038999999999</v>
      </c>
      <c r="F46" s="1021">
        <v>84</v>
      </c>
      <c r="G46" s="1023">
        <f>E46</f>
        <v>19.740038999999999</v>
      </c>
      <c r="H46" s="1014">
        <f>D46*B46/1000</f>
        <v>19.740038999999999</v>
      </c>
      <c r="I46" s="1015">
        <f>G46*F46</f>
        <v>1658.163276</v>
      </c>
    </row>
    <row r="47" spans="1:15" s="1016" customFormat="1" ht="15.95" customHeight="1">
      <c r="A47" s="1021">
        <f>SUM(A46)</f>
        <v>1658.163276</v>
      </c>
      <c r="B47" s="1010"/>
      <c r="C47" s="1010" t="s">
        <v>16</v>
      </c>
      <c r="D47" s="1011"/>
      <c r="E47" s="1012"/>
      <c r="F47" s="1021"/>
      <c r="G47" s="1013"/>
      <c r="H47" s="1014">
        <f>D47*B47/1000</f>
        <v>0</v>
      </c>
      <c r="I47" s="1015">
        <f>G47*F47</f>
        <v>0</v>
      </c>
    </row>
    <row r="48" spans="1:15" s="1016" customFormat="1" ht="15.95" customHeight="1">
      <c r="A48" s="1008">
        <f>A47/B46</f>
        <v>5.1980040000000001</v>
      </c>
      <c r="B48" s="1009"/>
      <c r="C48" s="1010" t="s">
        <v>17</v>
      </c>
      <c r="D48" s="1011"/>
      <c r="E48" s="1012"/>
      <c r="F48" s="1008">
        <f>A48</f>
        <v>5.1980040000000001</v>
      </c>
      <c r="G48" s="1013"/>
      <c r="H48" s="1014">
        <f>D48*B48/1000</f>
        <v>0</v>
      </c>
      <c r="I48" s="1015">
        <f>G48*F48</f>
        <v>0</v>
      </c>
    </row>
    <row r="49" spans="1:15" s="1016" customFormat="1" ht="15.95" customHeight="1">
      <c r="A49" s="1008"/>
      <c r="B49" s="1009"/>
      <c r="C49" s="1010"/>
      <c r="D49" s="1011"/>
      <c r="E49" s="1012"/>
      <c r="F49" s="1008"/>
      <c r="G49" s="1013"/>
      <c r="H49" s="1014"/>
      <c r="I49" s="1015"/>
    </row>
    <row r="50" spans="1:15" s="978" customFormat="1" ht="15.95" customHeight="1">
      <c r="A50" s="1004"/>
      <c r="B50" s="991">
        <v>200</v>
      </c>
      <c r="C50" s="1005" t="s">
        <v>181</v>
      </c>
      <c r="D50" s="968"/>
      <c r="E50" s="969"/>
      <c r="F50" s="1006"/>
      <c r="G50" s="987"/>
      <c r="H50" s="988"/>
      <c r="I50" s="989"/>
      <c r="O50" s="978" t="s">
        <v>18</v>
      </c>
    </row>
    <row r="51" spans="1:15" s="978" customFormat="1" ht="15.95" customHeight="1">
      <c r="A51" s="990">
        <f>E51*F51</f>
        <v>3740.0044879999996</v>
      </c>
      <c r="B51" s="967">
        <v>319</v>
      </c>
      <c r="C51" s="993" t="s">
        <v>181</v>
      </c>
      <c r="D51" s="967">
        <v>172.41399999999999</v>
      </c>
      <c r="E51" s="987">
        <f>D51*B51/1000</f>
        <v>55.000065999999997</v>
      </c>
      <c r="F51" s="990">
        <v>68</v>
      </c>
      <c r="G51" s="1007">
        <f>E51</f>
        <v>55.000065999999997</v>
      </c>
      <c r="H51" s="988">
        <f>D51*B51/1000</f>
        <v>55.000065999999997</v>
      </c>
      <c r="I51" s="989">
        <f>G51*F51</f>
        <v>3740.0044879999996</v>
      </c>
    </row>
    <row r="52" spans="1:15" s="978" customFormat="1" ht="15.95" customHeight="1">
      <c r="A52" s="990">
        <f>E52*F52</f>
        <v>400.51183700000001</v>
      </c>
      <c r="B52" s="967">
        <v>319</v>
      </c>
      <c r="C52" s="993" t="s">
        <v>181</v>
      </c>
      <c r="D52" s="967">
        <v>28.213999999999999</v>
      </c>
      <c r="E52" s="987">
        <f>D52*B52/1000</f>
        <v>9.0002659999999999</v>
      </c>
      <c r="F52" s="990">
        <v>44.5</v>
      </c>
      <c r="G52" s="1007">
        <f>E52</f>
        <v>9.0002659999999999</v>
      </c>
      <c r="H52" s="988">
        <f>D52*B52/1000</f>
        <v>9.0002659999999999</v>
      </c>
      <c r="I52" s="989">
        <f>G52*F52</f>
        <v>400.51183700000001</v>
      </c>
    </row>
    <row r="53" spans="1:15" s="978" customFormat="1" ht="15.95" customHeight="1">
      <c r="A53" s="990">
        <f>SUM(A51:A51)</f>
        <v>3740.0044879999996</v>
      </c>
      <c r="B53" s="968"/>
      <c r="C53" s="968" t="s">
        <v>16</v>
      </c>
      <c r="D53" s="967"/>
      <c r="E53" s="987"/>
      <c r="F53" s="990"/>
      <c r="G53" s="969"/>
      <c r="H53" s="988">
        <f>D53*B53/1000</f>
        <v>0</v>
      </c>
      <c r="I53" s="989">
        <f>G53*F53</f>
        <v>0</v>
      </c>
    </row>
    <row r="54" spans="1:15" s="978" customFormat="1" ht="15.95" customHeight="1">
      <c r="A54" s="983">
        <f>A53/B51</f>
        <v>11.724151999999998</v>
      </c>
      <c r="B54" s="974"/>
      <c r="C54" s="968" t="s">
        <v>17</v>
      </c>
      <c r="D54" s="967"/>
      <c r="E54" s="987"/>
      <c r="F54" s="983">
        <f>A54</f>
        <v>11.724151999999998</v>
      </c>
      <c r="G54" s="969"/>
      <c r="H54" s="988">
        <f>D54*B54/1000</f>
        <v>0</v>
      </c>
      <c r="I54" s="989">
        <f>G54*F54</f>
        <v>0</v>
      </c>
    </row>
    <row r="55" spans="1:15" s="277" customFormat="1" ht="15.95" customHeight="1">
      <c r="A55" s="270"/>
      <c r="B55" s="271"/>
      <c r="C55" s="574"/>
      <c r="D55" s="273"/>
      <c r="E55" s="274"/>
      <c r="F55" s="270"/>
      <c r="G55" s="274"/>
      <c r="H55" s="275"/>
      <c r="I55" s="276"/>
    </row>
    <row r="56" spans="1:15" s="1104" customFormat="1" ht="15.95" customHeight="1">
      <c r="A56" s="1139"/>
      <c r="B56" s="1140">
        <v>30</v>
      </c>
      <c r="C56" s="1141" t="s">
        <v>90</v>
      </c>
      <c r="D56" s="1142"/>
      <c r="E56" s="1101"/>
      <c r="F56" s="1143"/>
      <c r="G56" s="1101"/>
      <c r="H56" s="1102"/>
      <c r="I56" s="1103"/>
    </row>
    <row r="57" spans="1:15" s="1104" customFormat="1" ht="15.95" customHeight="1">
      <c r="A57" s="1127">
        <f>E57*F57</f>
        <v>1483.3500000000001</v>
      </c>
      <c r="B57" s="1099">
        <v>319</v>
      </c>
      <c r="C57" s="1126" t="s">
        <v>90</v>
      </c>
      <c r="D57" s="1099">
        <v>30</v>
      </c>
      <c r="E57" s="1100">
        <f>D57*B57/1000</f>
        <v>9.57</v>
      </c>
      <c r="F57" s="1127">
        <v>155</v>
      </c>
      <c r="G57" s="1144">
        <f>E57+E75</f>
        <v>9.57</v>
      </c>
      <c r="H57" s="1102">
        <f>D57*B57/1000</f>
        <v>9.57</v>
      </c>
      <c r="I57" s="1103">
        <f>G57*F57</f>
        <v>1483.3500000000001</v>
      </c>
    </row>
    <row r="58" spans="1:15" s="1104" customFormat="1" ht="15.95" customHeight="1">
      <c r="A58" s="1127">
        <f>SUM(A57)</f>
        <v>1483.3500000000001</v>
      </c>
      <c r="B58" s="1142"/>
      <c r="C58" s="1142" t="s">
        <v>16</v>
      </c>
      <c r="D58" s="1099"/>
      <c r="E58" s="1100"/>
      <c r="F58" s="1127"/>
      <c r="G58" s="1101"/>
      <c r="H58" s="1102">
        <f>D58*B58/1000</f>
        <v>0</v>
      </c>
      <c r="I58" s="1103">
        <f>G58*F58</f>
        <v>0</v>
      </c>
    </row>
    <row r="59" spans="1:15" s="1104" customFormat="1" ht="15.95" customHeight="1">
      <c r="A59" s="1096">
        <f>A58/B57</f>
        <v>4.6500000000000004</v>
      </c>
      <c r="B59" s="1097"/>
      <c r="C59" s="1142" t="s">
        <v>17</v>
      </c>
      <c r="D59" s="1099"/>
      <c r="E59" s="1100"/>
      <c r="F59" s="1096">
        <f>A59</f>
        <v>4.6500000000000004</v>
      </c>
      <c r="G59" s="1101"/>
      <c r="H59" s="1102">
        <f>D59*B59/1000</f>
        <v>0</v>
      </c>
      <c r="I59" s="1103">
        <f>G59*F59</f>
        <v>0</v>
      </c>
    </row>
    <row r="60" spans="1:15" s="1045" customFormat="1" ht="15.95" customHeight="1">
      <c r="A60" s="1050"/>
      <c r="B60" s="1041"/>
      <c r="C60" s="1035"/>
      <c r="D60" s="1034"/>
      <c r="E60" s="1054"/>
      <c r="F60" s="1050"/>
      <c r="G60" s="1036"/>
      <c r="H60" s="1055"/>
      <c r="I60" s="1056"/>
    </row>
    <row r="61" spans="1:15" s="978" customFormat="1" ht="15.95" customHeight="1">
      <c r="A61" s="1004"/>
      <c r="B61" s="991">
        <v>23</v>
      </c>
      <c r="C61" s="1005" t="s">
        <v>19</v>
      </c>
      <c r="D61" s="968"/>
      <c r="E61" s="969"/>
      <c r="F61" s="1006"/>
      <c r="G61" s="969"/>
      <c r="H61" s="988"/>
      <c r="I61" s="989"/>
    </row>
    <row r="62" spans="1:15" s="978" customFormat="1" ht="15.95" customHeight="1">
      <c r="A62" s="990">
        <f>E62*F62</f>
        <v>527.93957699999999</v>
      </c>
      <c r="B62" s="967">
        <v>319</v>
      </c>
      <c r="C62" s="993" t="s">
        <v>20</v>
      </c>
      <c r="D62" s="967">
        <v>22.670999999999999</v>
      </c>
      <c r="E62" s="987">
        <f>D62*B62/1000</f>
        <v>7.2320489999999999</v>
      </c>
      <c r="F62" s="990">
        <v>73</v>
      </c>
      <c r="G62" s="1007">
        <f>E62</f>
        <v>7.2320489999999999</v>
      </c>
      <c r="H62" s="988">
        <f>D62*B62/1000</f>
        <v>7.2320489999999999</v>
      </c>
      <c r="I62" s="989">
        <f>G62*F62</f>
        <v>527.93957699999999</v>
      </c>
    </row>
    <row r="63" spans="1:15" s="978" customFormat="1" ht="15.95" customHeight="1">
      <c r="A63" s="990">
        <f>SUM(A62:A62)</f>
        <v>527.93957699999999</v>
      </c>
      <c r="B63" s="968"/>
      <c r="C63" s="968" t="s">
        <v>16</v>
      </c>
      <c r="D63" s="967"/>
      <c r="E63" s="987"/>
      <c r="F63" s="990"/>
      <c r="G63" s="969"/>
      <c r="H63" s="988">
        <f>D63*B63/1000</f>
        <v>0</v>
      </c>
      <c r="I63" s="989">
        <f>G63*F63</f>
        <v>0</v>
      </c>
    </row>
    <row r="64" spans="1:15" s="978" customFormat="1" ht="15.95" customHeight="1">
      <c r="A64" s="983">
        <f>A63/B62</f>
        <v>1.6549829999999999</v>
      </c>
      <c r="B64" s="974"/>
      <c r="C64" s="968" t="s">
        <v>17</v>
      </c>
      <c r="D64" s="967"/>
      <c r="E64" s="987"/>
      <c r="F64" s="983">
        <f>A64</f>
        <v>1.6549829999999999</v>
      </c>
      <c r="G64" s="969"/>
      <c r="H64" s="988">
        <f>D64*B64/1000</f>
        <v>0</v>
      </c>
      <c r="I64" s="989">
        <f>G64*F64</f>
        <v>0</v>
      </c>
    </row>
    <row r="65" spans="1:9" s="978" customFormat="1" ht="15.95" customHeight="1">
      <c r="A65" s="983"/>
      <c r="B65" s="974"/>
      <c r="C65" s="968"/>
      <c r="D65" s="967"/>
      <c r="E65" s="987"/>
      <c r="F65" s="983"/>
      <c r="G65" s="969"/>
      <c r="H65" s="988"/>
      <c r="I65" s="989"/>
    </row>
    <row r="66" spans="1:9" s="978" customFormat="1" ht="15.95" customHeight="1">
      <c r="A66" s="1004"/>
      <c r="B66" s="991">
        <v>26</v>
      </c>
      <c r="C66" s="1005" t="s">
        <v>32</v>
      </c>
      <c r="D66" s="968"/>
      <c r="E66" s="969"/>
      <c r="F66" s="1006"/>
      <c r="G66" s="969"/>
      <c r="H66" s="988"/>
      <c r="I66" s="989"/>
    </row>
    <row r="67" spans="1:9" s="978" customFormat="1" ht="15.95" customHeight="1">
      <c r="A67" s="990">
        <f>E67*F67</f>
        <v>511.21057900000005</v>
      </c>
      <c r="B67" s="967">
        <v>319</v>
      </c>
      <c r="C67" s="993" t="s">
        <v>100</v>
      </c>
      <c r="D67" s="967">
        <v>22.571000000000002</v>
      </c>
      <c r="E67" s="987">
        <f>D67*B67/1000</f>
        <v>7.2001490000000006</v>
      </c>
      <c r="F67" s="990">
        <v>71</v>
      </c>
      <c r="G67" s="1007">
        <f>E67</f>
        <v>7.2001490000000006</v>
      </c>
      <c r="H67" s="988">
        <f>D67*B67/1000</f>
        <v>7.2001490000000006</v>
      </c>
      <c r="I67" s="989">
        <f>G67*F67</f>
        <v>511.21057900000005</v>
      </c>
    </row>
    <row r="68" spans="1:9" s="978" customFormat="1" ht="15.95" customHeight="1">
      <c r="A68" s="990">
        <f>SUM(A67:A67)</f>
        <v>511.21057900000005</v>
      </c>
      <c r="B68" s="968"/>
      <c r="C68" s="968" t="s">
        <v>16</v>
      </c>
      <c r="D68" s="967"/>
      <c r="E68" s="987"/>
      <c r="F68" s="990"/>
      <c r="G68" s="969"/>
      <c r="H68" s="988">
        <f>D68*B68/1000</f>
        <v>0</v>
      </c>
      <c r="I68" s="989">
        <f>G68*F68</f>
        <v>0</v>
      </c>
    </row>
    <row r="69" spans="1:9" s="978" customFormat="1" ht="15.95" customHeight="1">
      <c r="A69" s="983">
        <f>A68/B67</f>
        <v>1.6025410000000002</v>
      </c>
      <c r="B69" s="974"/>
      <c r="C69" s="968" t="s">
        <v>17</v>
      </c>
      <c r="D69" s="967"/>
      <c r="E69" s="987"/>
      <c r="F69" s="983">
        <f>A69</f>
        <v>1.6025410000000002</v>
      </c>
      <c r="G69" s="969"/>
      <c r="H69" s="988">
        <f>D69*B69/1000</f>
        <v>0</v>
      </c>
      <c r="I69" s="989">
        <f>G69*F69</f>
        <v>0</v>
      </c>
    </row>
    <row r="70" spans="1:9" s="978" customFormat="1" ht="15.95" customHeight="1">
      <c r="A70" s="983"/>
      <c r="B70" s="974"/>
      <c r="C70" s="968"/>
      <c r="D70" s="967"/>
      <c r="E70" s="987"/>
      <c r="F70" s="983"/>
      <c r="G70" s="969"/>
      <c r="H70" s="988"/>
      <c r="I70" s="989"/>
    </row>
    <row r="71" spans="1:9" s="978" customFormat="1" ht="15.95" customHeight="1">
      <c r="A71" s="983">
        <f>A68+A63+A53+A34+A42+A47+A26+A58</f>
        <v>29884.597492200002</v>
      </c>
      <c r="B71" s="968"/>
      <c r="C71" s="974" t="s">
        <v>21</v>
      </c>
      <c r="D71" s="968"/>
      <c r="E71" s="969"/>
      <c r="F71" s="983">
        <f>F72*B67</f>
        <v>29884.597492200006</v>
      </c>
      <c r="G71" s="969"/>
      <c r="H71" s="966"/>
      <c r="I71" s="989">
        <f>SUM(I14:I70)</f>
        <v>30285.109329199997</v>
      </c>
    </row>
    <row r="72" spans="1:9" s="978" customFormat="1" ht="15.95" customHeight="1">
      <c r="A72" s="983">
        <f>A71/B67</f>
        <v>93.682123800000014</v>
      </c>
      <c r="B72" s="968"/>
      <c r="C72" s="974" t="s">
        <v>17</v>
      </c>
      <c r="D72" s="968"/>
      <c r="E72" s="969"/>
      <c r="F72" s="983">
        <f>A72</f>
        <v>93.682123800000014</v>
      </c>
      <c r="G72" s="969"/>
      <c r="H72" s="988"/>
      <c r="I72" s="989"/>
    </row>
    <row r="73" spans="1:9" s="978" customFormat="1" ht="15.75">
      <c r="C73" s="1438" t="s">
        <v>101</v>
      </c>
      <c r="D73" s="1438"/>
      <c r="E73" s="1438"/>
      <c r="F73" s="1438"/>
      <c r="G73" s="1438"/>
      <c r="H73" s="1024"/>
      <c r="I73" s="961"/>
    </row>
    <row r="74" spans="1:9" s="978" customFormat="1" ht="15.75">
      <c r="C74" s="1438" t="s">
        <v>22</v>
      </c>
      <c r="D74" s="1438"/>
      <c r="E74" s="1438"/>
      <c r="F74" s="1438"/>
      <c r="G74" s="1438"/>
      <c r="H74" s="1024"/>
      <c r="I74" s="961"/>
    </row>
    <row r="75" spans="1:9" s="978" customFormat="1" ht="15.75">
      <c r="B75" s="1025"/>
      <c r="C75" s="1025" t="s">
        <v>23</v>
      </c>
      <c r="D75" s="1025"/>
      <c r="E75" s="1025"/>
      <c r="F75" s="1025"/>
      <c r="G75" s="1025"/>
      <c r="H75" s="961"/>
      <c r="I75" s="961"/>
    </row>
    <row r="76" spans="1:9" s="960" customFormat="1"/>
  </sheetData>
  <mergeCells count="12">
    <mergeCell ref="F6:G6"/>
    <mergeCell ref="F8:G8"/>
    <mergeCell ref="C29:D29"/>
    <mergeCell ref="C73:G73"/>
    <mergeCell ref="C74:G7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8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14" zoomScale="84" zoomScaleSheetLayoutView="84" workbookViewId="0">
      <selection activeCell="D38" sqref="D38"/>
    </sheetView>
  </sheetViews>
  <sheetFormatPr defaultRowHeight="15"/>
  <cols>
    <col min="1" max="1" width="13.28515625" style="1026" customWidth="1"/>
    <col min="2" max="2" width="10.7109375" style="1026" customWidth="1"/>
    <col min="3" max="3" width="62.5703125" style="1026" customWidth="1"/>
    <col min="4" max="4" width="11.5703125" style="1026" customWidth="1"/>
    <col min="5" max="5" width="11.28515625" style="1026" customWidth="1"/>
    <col min="6" max="6" width="13.28515625" style="1026" customWidth="1"/>
    <col min="7" max="7" width="11.7109375" style="1026" customWidth="1"/>
    <col min="8" max="8" width="8.85546875" style="1026" customWidth="1"/>
    <col min="9" max="9" width="13" style="1026" customWidth="1"/>
    <col min="10" max="16384" width="9.140625" style="1026"/>
  </cols>
  <sheetData>
    <row r="1" spans="1:9" s="960" customFormat="1">
      <c r="H1" s="961"/>
      <c r="I1" s="961"/>
    </row>
    <row r="2" spans="1:9" s="960" customFormat="1" ht="15.75">
      <c r="A2" s="962"/>
      <c r="B2" s="1421" t="s">
        <v>0</v>
      </c>
      <c r="C2" s="1421"/>
      <c r="D2" s="1421"/>
      <c r="E2" s="1421"/>
      <c r="F2" s="1421"/>
      <c r="G2" s="1421"/>
      <c r="H2" s="961"/>
      <c r="I2" s="961"/>
    </row>
    <row r="3" spans="1:9" s="960" customFormat="1" ht="12.75" customHeight="1">
      <c r="A3" s="962"/>
      <c r="B3" s="1421"/>
      <c r="C3" s="1421"/>
      <c r="D3" s="1421"/>
      <c r="E3" s="1421"/>
      <c r="F3" s="1421"/>
      <c r="G3" s="1421"/>
      <c r="H3" s="961"/>
      <c r="I3" s="961"/>
    </row>
    <row r="4" spans="1:9" s="960" customFormat="1" ht="30" customHeight="1">
      <c r="A4" s="962"/>
      <c r="B4" s="1422"/>
      <c r="C4" s="1424" t="s">
        <v>1</v>
      </c>
      <c r="D4" s="1426" t="s">
        <v>2</v>
      </c>
      <c r="E4" s="1428" t="s">
        <v>3</v>
      </c>
      <c r="F4" s="963"/>
      <c r="G4" s="964"/>
      <c r="H4" s="961"/>
      <c r="I4" s="961"/>
    </row>
    <row r="5" spans="1:9" s="960" customFormat="1" ht="40.5" customHeight="1">
      <c r="A5" s="965"/>
      <c r="B5" s="1423"/>
      <c r="C5" s="1425"/>
      <c r="D5" s="1427"/>
      <c r="E5" s="1429"/>
      <c r="F5" s="1430" t="s">
        <v>4</v>
      </c>
      <c r="G5" s="1431"/>
      <c r="H5" s="961"/>
      <c r="I5" s="961"/>
    </row>
    <row r="6" spans="1:9" s="960" customFormat="1" ht="15.95" customHeight="1">
      <c r="A6" s="966"/>
      <c r="B6" s="967"/>
      <c r="C6" s="968"/>
      <c r="D6" s="969"/>
      <c r="E6" s="970"/>
      <c r="F6" s="1432" t="s">
        <v>5</v>
      </c>
      <c r="G6" s="1433"/>
      <c r="H6" s="961"/>
      <c r="I6" s="961"/>
    </row>
    <row r="7" spans="1:9" s="960" customFormat="1" ht="15.95" customHeight="1">
      <c r="A7" s="966"/>
      <c r="B7" s="971"/>
      <c r="C7" s="968"/>
      <c r="D7" s="969"/>
      <c r="E7" s="970"/>
      <c r="F7" s="972"/>
      <c r="G7" s="973"/>
      <c r="H7" s="961"/>
      <c r="I7" s="961"/>
    </row>
    <row r="8" spans="1:9" s="960" customFormat="1" ht="15.95" customHeight="1">
      <c r="A8" s="966"/>
      <c r="B8" s="971"/>
      <c r="C8" s="968"/>
      <c r="D8" s="969"/>
      <c r="E8" s="970"/>
      <c r="F8" s="1434"/>
      <c r="G8" s="1435"/>
      <c r="H8" s="961"/>
      <c r="I8" s="961"/>
    </row>
    <row r="9" spans="1:9" s="960" customFormat="1" ht="15.95" customHeight="1">
      <c r="A9" s="966"/>
      <c r="B9" s="971"/>
      <c r="C9" s="974"/>
      <c r="D9" s="969"/>
      <c r="E9" s="970"/>
      <c r="F9" s="963"/>
      <c r="G9" s="975"/>
      <c r="H9" s="961"/>
      <c r="I9" s="961"/>
    </row>
    <row r="10" spans="1:9" s="960" customFormat="1" ht="15.95" customHeight="1">
      <c r="A10" s="976"/>
      <c r="B10" s="977"/>
      <c r="C10" s="968"/>
      <c r="D10" s="969"/>
      <c r="E10" s="970"/>
      <c r="F10" s="963"/>
      <c r="G10" s="975"/>
      <c r="H10" s="961"/>
      <c r="I10" s="961"/>
    </row>
    <row r="11" spans="1:9" s="960" customFormat="1" ht="20.100000000000001" customHeight="1">
      <c r="A11" s="962"/>
      <c r="B11" s="978"/>
      <c r="C11" s="979" t="s">
        <v>151</v>
      </c>
      <c r="D11" s="964"/>
      <c r="E11" s="963"/>
      <c r="F11" s="963"/>
      <c r="G11" s="964"/>
      <c r="H11" s="961"/>
      <c r="I11" s="961"/>
    </row>
    <row r="12" spans="1:9" s="960" customFormat="1" ht="75">
      <c r="A12" s="980" t="s">
        <v>6</v>
      </c>
      <c r="B12" s="981" t="s">
        <v>7</v>
      </c>
      <c r="C12" s="981" t="s">
        <v>8</v>
      </c>
      <c r="D12" s="981" t="s">
        <v>9</v>
      </c>
      <c r="E12" s="982" t="s">
        <v>10</v>
      </c>
      <c r="F12" s="981" t="s">
        <v>11</v>
      </c>
      <c r="G12" s="982" t="s">
        <v>12</v>
      </c>
      <c r="H12" s="961"/>
      <c r="I12" s="961"/>
    </row>
    <row r="13" spans="1:9" s="960" customFormat="1" ht="20.100000000000001" customHeight="1">
      <c r="A13" s="983"/>
      <c r="B13" s="984"/>
      <c r="C13" s="985">
        <v>45245</v>
      </c>
      <c r="D13" s="981"/>
      <c r="E13" s="982"/>
      <c r="F13" s="984"/>
      <c r="G13" s="982"/>
      <c r="H13" s="961"/>
      <c r="I13" s="961"/>
    </row>
    <row r="14" spans="1:9" s="1115" customFormat="1" ht="15" customHeight="1">
      <c r="A14" s="1136"/>
      <c r="B14" s="1109"/>
      <c r="C14" s="1137"/>
      <c r="D14" s="1138"/>
      <c r="E14" s="1112"/>
      <c r="F14" s="1136"/>
      <c r="G14" s="1117"/>
      <c r="H14" s="1113"/>
      <c r="I14" s="1114"/>
    </row>
    <row r="15" spans="1:9" s="978" customFormat="1" ht="15.95" customHeight="1">
      <c r="A15" s="990"/>
      <c r="B15" s="991" t="s">
        <v>184</v>
      </c>
      <c r="C15" s="1436" t="s">
        <v>177</v>
      </c>
      <c r="D15" s="1437"/>
      <c r="E15" s="987"/>
      <c r="F15" s="967"/>
      <c r="G15" s="987"/>
      <c r="H15" s="988"/>
      <c r="I15" s="989"/>
    </row>
    <row r="16" spans="1:9" s="978" customFormat="1" ht="15.95" customHeight="1">
      <c r="A16" s="990">
        <f t="shared" ref="A16:A19" si="0">E16*F16</f>
        <v>1355.4486499999998</v>
      </c>
      <c r="B16" s="967">
        <v>23</v>
      </c>
      <c r="C16" s="968" t="s">
        <v>178</v>
      </c>
      <c r="D16" s="967">
        <v>155</v>
      </c>
      <c r="E16" s="987">
        <f>B16*D16/1000</f>
        <v>3.5649999999999999</v>
      </c>
      <c r="F16" s="990">
        <v>380.21</v>
      </c>
      <c r="G16" s="992">
        <f>E16</f>
        <v>3.5649999999999999</v>
      </c>
      <c r="H16" s="988">
        <f>D16*B16/1000</f>
        <v>3.5649999999999999</v>
      </c>
      <c r="I16" s="989">
        <f>G16*F16</f>
        <v>1355.4486499999998</v>
      </c>
    </row>
    <row r="17" spans="1:15" s="978" customFormat="1" ht="15.95" customHeight="1">
      <c r="A17" s="990">
        <f t="shared" si="0"/>
        <v>68.443399999999997</v>
      </c>
      <c r="B17" s="967">
        <v>23</v>
      </c>
      <c r="C17" s="993" t="s">
        <v>13</v>
      </c>
      <c r="D17" s="967">
        <v>5</v>
      </c>
      <c r="E17" s="987">
        <f>D17*B17/1000</f>
        <v>0.115</v>
      </c>
      <c r="F17" s="990">
        <v>595.16</v>
      </c>
      <c r="G17" s="992">
        <f>E17+E25</f>
        <v>0.27600000000000002</v>
      </c>
      <c r="H17" s="988">
        <f t="shared" ref="H17" si="1">D17*B17/1000</f>
        <v>0.115</v>
      </c>
      <c r="I17" s="989">
        <f t="shared" ref="I17" si="2">G17*F17</f>
        <v>164.26416</v>
      </c>
    </row>
    <row r="18" spans="1:15" s="1000" customFormat="1" ht="15.95" customHeight="1">
      <c r="A18" s="990">
        <f t="shared" si="0"/>
        <v>4.1997999999999998</v>
      </c>
      <c r="B18" s="967">
        <v>23</v>
      </c>
      <c r="C18" s="994" t="s">
        <v>28</v>
      </c>
      <c r="D18" s="995">
        <v>2</v>
      </c>
      <c r="E18" s="996">
        <f>D18*B18/1000</f>
        <v>4.5999999999999999E-2</v>
      </c>
      <c r="F18" s="997">
        <v>91.3</v>
      </c>
      <c r="G18" s="992">
        <f>E18</f>
        <v>4.5999999999999999E-2</v>
      </c>
      <c r="H18" s="998">
        <f>D18*B18/1000</f>
        <v>4.5999999999999999E-2</v>
      </c>
      <c r="I18" s="999">
        <f>G18*F18</f>
        <v>4.1997999999999998</v>
      </c>
    </row>
    <row r="19" spans="1:15" s="978" customFormat="1" ht="15.95" customHeight="1">
      <c r="A19" s="990">
        <f t="shared" si="0"/>
        <v>0.27600000000000002</v>
      </c>
      <c r="B19" s="967">
        <v>23</v>
      </c>
      <c r="C19" s="993" t="s">
        <v>31</v>
      </c>
      <c r="D19" s="967">
        <v>1</v>
      </c>
      <c r="E19" s="987">
        <f>B19*D19/1000</f>
        <v>2.3E-2</v>
      </c>
      <c r="F19" s="990">
        <v>12</v>
      </c>
      <c r="G19" s="992">
        <f>E19+E26</f>
        <v>4.5999999999999999E-2</v>
      </c>
      <c r="H19" s="988">
        <f>D19*B19/1000</f>
        <v>2.3E-2</v>
      </c>
      <c r="I19" s="989">
        <f>G19*F19</f>
        <v>0.55200000000000005</v>
      </c>
    </row>
    <row r="20" spans="1:15" s="978" customFormat="1" ht="15.95" customHeight="1">
      <c r="A20" s="990">
        <f>SUM(A16:A19)</f>
        <v>1428.3678500000001</v>
      </c>
      <c r="B20" s="967"/>
      <c r="C20" s="1001" t="s">
        <v>16</v>
      </c>
      <c r="D20" s="967"/>
      <c r="E20" s="987"/>
      <c r="F20" s="990"/>
      <c r="G20" s="1002"/>
      <c r="H20" s="988">
        <f>D20*B20/1000</f>
        <v>0</v>
      </c>
      <c r="I20" s="989">
        <f>G20*F20</f>
        <v>0</v>
      </c>
    </row>
    <row r="21" spans="1:15" s="978" customFormat="1" ht="15.95" customHeight="1">
      <c r="A21" s="983">
        <f>A20/B16</f>
        <v>62.102950000000007</v>
      </c>
      <c r="B21" s="967"/>
      <c r="C21" s="1001" t="s">
        <v>17</v>
      </c>
      <c r="D21" s="967"/>
      <c r="E21" s="987"/>
      <c r="F21" s="983">
        <f>A21</f>
        <v>62.102950000000007</v>
      </c>
      <c r="G21" s="1002"/>
      <c r="H21" s="988">
        <f>D21*B21/1000</f>
        <v>0</v>
      </c>
      <c r="I21" s="989">
        <f>G21*F21</f>
        <v>0</v>
      </c>
    </row>
    <row r="22" spans="1:15" s="978" customFormat="1" ht="15.95" customHeight="1">
      <c r="A22" s="983"/>
      <c r="B22" s="967"/>
      <c r="C22" s="1003"/>
      <c r="D22" s="971"/>
      <c r="E22" s="987"/>
      <c r="F22" s="983"/>
      <c r="G22" s="992"/>
      <c r="H22" s="988"/>
      <c r="I22" s="989"/>
    </row>
    <row r="23" spans="1:15" s="978" customFormat="1" ht="15.95" customHeight="1">
      <c r="A23" s="1004"/>
      <c r="B23" s="991">
        <v>150</v>
      </c>
      <c r="C23" s="1005" t="s">
        <v>44</v>
      </c>
      <c r="D23" s="968"/>
      <c r="E23" s="969"/>
      <c r="F23" s="1006"/>
      <c r="G23" s="987"/>
      <c r="H23" s="988"/>
      <c r="I23" s="989"/>
      <c r="O23" s="978" t="s">
        <v>18</v>
      </c>
    </row>
    <row r="24" spans="1:15" s="978" customFormat="1" ht="15.95" customHeight="1">
      <c r="A24" s="990">
        <f>E24*F24</f>
        <v>91.908000000000001</v>
      </c>
      <c r="B24" s="967">
        <v>23</v>
      </c>
      <c r="C24" s="993" t="s">
        <v>34</v>
      </c>
      <c r="D24" s="967">
        <v>54</v>
      </c>
      <c r="E24" s="987">
        <f>D24*B24/1000</f>
        <v>1.242</v>
      </c>
      <c r="F24" s="990">
        <v>74</v>
      </c>
      <c r="G24" s="1007">
        <f>E24</f>
        <v>1.242</v>
      </c>
      <c r="H24" s="988">
        <f t="shared" ref="H24:H28" si="3">D24*B24/1000</f>
        <v>1.242</v>
      </c>
      <c r="I24" s="989">
        <f t="shared" ref="I24:I28" si="4">G24*F24</f>
        <v>91.908000000000001</v>
      </c>
    </row>
    <row r="25" spans="1:15" s="978" customFormat="1" ht="15.95" customHeight="1">
      <c r="A25" s="990">
        <f t="shared" ref="A25:A26" si="5">E25*F25</f>
        <v>95.820759999999993</v>
      </c>
      <c r="B25" s="967">
        <v>23</v>
      </c>
      <c r="C25" s="993" t="s">
        <v>13</v>
      </c>
      <c r="D25" s="967">
        <v>7</v>
      </c>
      <c r="E25" s="987">
        <f>D25*B25/1000</f>
        <v>0.161</v>
      </c>
      <c r="F25" s="990">
        <v>595.16</v>
      </c>
      <c r="G25" s="992"/>
      <c r="H25" s="988">
        <f t="shared" si="3"/>
        <v>0.161</v>
      </c>
      <c r="I25" s="989">
        <f t="shared" si="4"/>
        <v>0</v>
      </c>
    </row>
    <row r="26" spans="1:15" s="978" customFormat="1" ht="15.95" customHeight="1">
      <c r="A26" s="990">
        <f t="shared" si="5"/>
        <v>0.27600000000000002</v>
      </c>
      <c r="B26" s="967">
        <v>23</v>
      </c>
      <c r="C26" s="993" t="s">
        <v>31</v>
      </c>
      <c r="D26" s="967">
        <v>1</v>
      </c>
      <c r="E26" s="987">
        <f>B26*D26/1000</f>
        <v>2.3E-2</v>
      </c>
      <c r="F26" s="990">
        <v>12</v>
      </c>
      <c r="G26" s="992"/>
      <c r="H26" s="988">
        <f t="shared" si="3"/>
        <v>2.3E-2</v>
      </c>
      <c r="I26" s="989">
        <f t="shared" si="4"/>
        <v>0</v>
      </c>
    </row>
    <row r="27" spans="1:15" s="978" customFormat="1" ht="15.95" customHeight="1">
      <c r="A27" s="990">
        <f>SUM(A24:A26)</f>
        <v>188.00476</v>
      </c>
      <c r="B27" s="968"/>
      <c r="C27" s="968" t="s">
        <v>16</v>
      </c>
      <c r="D27" s="967"/>
      <c r="E27" s="987"/>
      <c r="F27" s="990"/>
      <c r="G27" s="969"/>
      <c r="H27" s="988">
        <f t="shared" si="3"/>
        <v>0</v>
      </c>
      <c r="I27" s="989">
        <f t="shared" si="4"/>
        <v>0</v>
      </c>
    </row>
    <row r="28" spans="1:15" s="978" customFormat="1" ht="15.95" customHeight="1">
      <c r="A28" s="983">
        <f>A27/B26</f>
        <v>8.1741200000000003</v>
      </c>
      <c r="B28" s="974"/>
      <c r="C28" s="968" t="s">
        <v>17</v>
      </c>
      <c r="D28" s="967"/>
      <c r="E28" s="987"/>
      <c r="F28" s="983">
        <f>A28</f>
        <v>8.1741200000000003</v>
      </c>
      <c r="G28" s="969"/>
      <c r="H28" s="988">
        <f t="shared" si="3"/>
        <v>0</v>
      </c>
      <c r="I28" s="989">
        <f t="shared" si="4"/>
        <v>0</v>
      </c>
    </row>
    <row r="29" spans="1:15" s="1016" customFormat="1" ht="15.95" customHeight="1">
      <c r="A29" s="1008"/>
      <c r="B29" s="1009"/>
      <c r="C29" s="1010"/>
      <c r="D29" s="1011"/>
      <c r="E29" s="1012"/>
      <c r="F29" s="1008"/>
      <c r="G29" s="1013"/>
      <c r="H29" s="1014"/>
      <c r="I29" s="1015"/>
    </row>
    <row r="30" spans="1:15" s="978" customFormat="1" ht="15.95" customHeight="1">
      <c r="A30" s="1004"/>
      <c r="B30" s="991">
        <v>200</v>
      </c>
      <c r="C30" s="1005" t="s">
        <v>133</v>
      </c>
      <c r="D30" s="968"/>
      <c r="E30" s="969"/>
      <c r="F30" s="1006"/>
      <c r="G30" s="987"/>
      <c r="H30" s="988"/>
      <c r="I30" s="989"/>
      <c r="O30" s="978" t="s">
        <v>18</v>
      </c>
    </row>
    <row r="31" spans="1:15" s="978" customFormat="1" ht="15.95" customHeight="1">
      <c r="A31" s="990">
        <f>E31*F31</f>
        <v>32.039000000000001</v>
      </c>
      <c r="B31" s="967">
        <v>23</v>
      </c>
      <c r="C31" s="993" t="s">
        <v>185</v>
      </c>
      <c r="D31" s="967">
        <v>10</v>
      </c>
      <c r="E31" s="987">
        <f>D31*B31/1000</f>
        <v>0.23</v>
      </c>
      <c r="F31" s="990">
        <v>139.30000000000001</v>
      </c>
      <c r="G31" s="1007">
        <f>E31</f>
        <v>0.23</v>
      </c>
      <c r="H31" s="988">
        <f>D31*B31/1000</f>
        <v>0.23</v>
      </c>
      <c r="I31" s="989">
        <f>G31*F31</f>
        <v>32.039000000000001</v>
      </c>
    </row>
    <row r="32" spans="1:15" s="748" customFormat="1">
      <c r="A32" s="765">
        <f>E32*F32</f>
        <v>29.44</v>
      </c>
      <c r="B32" s="737">
        <v>23</v>
      </c>
      <c r="C32" s="786" t="s">
        <v>170</v>
      </c>
      <c r="D32" s="737">
        <v>20</v>
      </c>
      <c r="E32" s="767">
        <f>D32*B32/1000</f>
        <v>0.46</v>
      </c>
      <c r="F32" s="765">
        <v>64</v>
      </c>
      <c r="G32" s="787">
        <f>E32</f>
        <v>0.46</v>
      </c>
      <c r="H32" s="768">
        <f>D32*B32/1000</f>
        <v>0.46</v>
      </c>
      <c r="I32" s="769">
        <f>G32*F32</f>
        <v>29.44</v>
      </c>
    </row>
    <row r="33" spans="1:9" s="978" customFormat="1" ht="15.95" customHeight="1">
      <c r="A33" s="990">
        <f>SUM(A31:A32)</f>
        <v>61.478999999999999</v>
      </c>
      <c r="B33" s="968"/>
      <c r="C33" s="968" t="s">
        <v>16</v>
      </c>
      <c r="D33" s="967"/>
      <c r="E33" s="987"/>
      <c r="F33" s="990"/>
      <c r="G33" s="969"/>
      <c r="H33" s="988">
        <f>D33*B33/1000</f>
        <v>0</v>
      </c>
      <c r="I33" s="989">
        <f>G33*F33</f>
        <v>0</v>
      </c>
    </row>
    <row r="34" spans="1:9" s="978" customFormat="1" ht="15.95" customHeight="1">
      <c r="A34" s="983">
        <f>A33/B31</f>
        <v>2.673</v>
      </c>
      <c r="B34" s="974"/>
      <c r="C34" s="968" t="s">
        <v>17</v>
      </c>
      <c r="D34" s="967"/>
      <c r="E34" s="987"/>
      <c r="F34" s="983">
        <f>A34</f>
        <v>2.673</v>
      </c>
      <c r="G34" s="969"/>
      <c r="H34" s="988">
        <f>D34*B34/1000</f>
        <v>0</v>
      </c>
      <c r="I34" s="989">
        <f>G34*F34</f>
        <v>0</v>
      </c>
    </row>
    <row r="35" spans="1:9" s="978" customFormat="1" ht="15.95" customHeight="1">
      <c r="A35" s="983"/>
      <c r="B35" s="974"/>
      <c r="C35" s="968"/>
      <c r="D35" s="967"/>
      <c r="E35" s="987"/>
      <c r="F35" s="983"/>
      <c r="G35" s="969"/>
      <c r="H35" s="988"/>
      <c r="I35" s="989"/>
    </row>
    <row r="36" spans="1:9" s="978" customFormat="1" ht="15.95" customHeight="1">
      <c r="A36" s="1004"/>
      <c r="B36" s="991">
        <v>25</v>
      </c>
      <c r="C36" s="1005" t="s">
        <v>19</v>
      </c>
      <c r="D36" s="968"/>
      <c r="E36" s="969"/>
      <c r="F36" s="1006"/>
      <c r="G36" s="969"/>
      <c r="H36" s="988"/>
      <c r="I36" s="989"/>
    </row>
    <row r="37" spans="1:9" s="978" customFormat="1" ht="15.95" customHeight="1">
      <c r="A37" s="990">
        <f>E37*F37</f>
        <v>24.286735</v>
      </c>
      <c r="B37" s="967">
        <v>23</v>
      </c>
      <c r="C37" s="993" t="s">
        <v>20</v>
      </c>
      <c r="D37" s="967">
        <v>14.465</v>
      </c>
      <c r="E37" s="987">
        <f>D37*B37/1000</f>
        <v>0.33269500000000002</v>
      </c>
      <c r="F37" s="990">
        <v>73</v>
      </c>
      <c r="G37" s="1007">
        <f>E37</f>
        <v>0.33269500000000002</v>
      </c>
      <c r="H37" s="988">
        <f>D37*B37/1000</f>
        <v>0.33269500000000002</v>
      </c>
      <c r="I37" s="989">
        <f>G37*F37</f>
        <v>24.286735</v>
      </c>
    </row>
    <row r="38" spans="1:9" s="978" customFormat="1" ht="15.95" customHeight="1">
      <c r="A38" s="990">
        <f>SUM(A37:A37)</f>
        <v>24.286735</v>
      </c>
      <c r="B38" s="968"/>
      <c r="C38" s="968" t="s">
        <v>16</v>
      </c>
      <c r="D38" s="967"/>
      <c r="E38" s="987"/>
      <c r="F38" s="990"/>
      <c r="G38" s="969"/>
      <c r="H38" s="988">
        <f>D38*B38/1000</f>
        <v>0</v>
      </c>
      <c r="I38" s="989">
        <f>G38*F38</f>
        <v>0</v>
      </c>
    </row>
    <row r="39" spans="1:9" s="978" customFormat="1" ht="15.95" customHeight="1">
      <c r="A39" s="983">
        <f>A38/B37</f>
        <v>1.0559449999999999</v>
      </c>
      <c r="B39" s="974"/>
      <c r="C39" s="968" t="s">
        <v>17</v>
      </c>
      <c r="D39" s="967"/>
      <c r="E39" s="987"/>
      <c r="F39" s="983">
        <f>A39</f>
        <v>1.0559449999999999</v>
      </c>
      <c r="G39" s="969"/>
      <c r="H39" s="988">
        <f>D39*B39/1000</f>
        <v>0</v>
      </c>
      <c r="I39" s="989">
        <f>G39*F39</f>
        <v>0</v>
      </c>
    </row>
    <row r="40" spans="1:9" s="978" customFormat="1" ht="15.95" customHeight="1">
      <c r="A40" s="983"/>
      <c r="B40" s="974"/>
      <c r="C40" s="968"/>
      <c r="D40" s="967"/>
      <c r="E40" s="987"/>
      <c r="F40" s="983"/>
      <c r="G40" s="969"/>
      <c r="H40" s="988"/>
      <c r="I40" s="989"/>
    </row>
    <row r="41" spans="1:9" s="978" customFormat="1" ht="15.95" customHeight="1">
      <c r="A41" s="1004"/>
      <c r="B41" s="991">
        <v>25</v>
      </c>
      <c r="C41" s="1005" t="s">
        <v>32</v>
      </c>
      <c r="D41" s="968"/>
      <c r="E41" s="969"/>
      <c r="F41" s="1006"/>
      <c r="G41" s="969"/>
      <c r="H41" s="988"/>
      <c r="I41" s="989"/>
    </row>
    <row r="42" spans="1:9" s="978" customFormat="1" ht="15.95" customHeight="1">
      <c r="A42" s="990">
        <f>E42*F42</f>
        <v>22.862000000000002</v>
      </c>
      <c r="B42" s="967">
        <v>23</v>
      </c>
      <c r="C42" s="993" t="s">
        <v>100</v>
      </c>
      <c r="D42" s="967">
        <v>14</v>
      </c>
      <c r="E42" s="987">
        <f>D42*B42/1000</f>
        <v>0.32200000000000001</v>
      </c>
      <c r="F42" s="990">
        <v>71</v>
      </c>
      <c r="G42" s="1007">
        <f>E42</f>
        <v>0.32200000000000001</v>
      </c>
      <c r="H42" s="988">
        <f>D42*B42/1000</f>
        <v>0.32200000000000001</v>
      </c>
      <c r="I42" s="989">
        <f>G42*F42</f>
        <v>22.862000000000002</v>
      </c>
    </row>
    <row r="43" spans="1:9" s="978" customFormat="1" ht="15.95" customHeight="1">
      <c r="A43" s="990">
        <f>SUM(A42:A42)</f>
        <v>22.862000000000002</v>
      </c>
      <c r="B43" s="968"/>
      <c r="C43" s="968" t="s">
        <v>16</v>
      </c>
      <c r="D43" s="967"/>
      <c r="E43" s="987"/>
      <c r="F43" s="990"/>
      <c r="G43" s="969"/>
      <c r="H43" s="988">
        <f>D43*B43/1000</f>
        <v>0</v>
      </c>
      <c r="I43" s="989">
        <f>G43*F43</f>
        <v>0</v>
      </c>
    </row>
    <row r="44" spans="1:9" s="978" customFormat="1" ht="15.95" customHeight="1">
      <c r="A44" s="983">
        <f>A43/B42</f>
        <v>0.99400000000000011</v>
      </c>
      <c r="B44" s="974"/>
      <c r="C44" s="968" t="s">
        <v>17</v>
      </c>
      <c r="D44" s="967"/>
      <c r="E44" s="987"/>
      <c r="F44" s="983">
        <f>A44</f>
        <v>0.99400000000000011</v>
      </c>
      <c r="G44" s="969"/>
      <c r="H44" s="988">
        <f>D44*B44/1000</f>
        <v>0</v>
      </c>
      <c r="I44" s="989">
        <f>G44*F44</f>
        <v>0</v>
      </c>
    </row>
    <row r="45" spans="1:9" s="978" customFormat="1" ht="15.95" customHeight="1">
      <c r="A45" s="983"/>
      <c r="B45" s="974"/>
      <c r="C45" s="968"/>
      <c r="D45" s="967"/>
      <c r="E45" s="987"/>
      <c r="F45" s="983"/>
      <c r="G45" s="969"/>
      <c r="H45" s="988"/>
      <c r="I45" s="989"/>
    </row>
    <row r="46" spans="1:9" s="978" customFormat="1" ht="15.95" customHeight="1">
      <c r="A46" s="983">
        <f>A43+A38+A33+A20+A27</f>
        <v>1725.0003450000002</v>
      </c>
      <c r="B46" s="968"/>
      <c r="C46" s="974" t="s">
        <v>21</v>
      </c>
      <c r="D46" s="968"/>
      <c r="E46" s="969"/>
      <c r="F46" s="983">
        <f>F47*B42</f>
        <v>1725.0003450000002</v>
      </c>
      <c r="G46" s="969"/>
      <c r="H46" s="966"/>
      <c r="I46" s="989">
        <f>SUM(I14:I45)</f>
        <v>1725.0003449999997</v>
      </c>
    </row>
    <row r="47" spans="1:9" s="978" customFormat="1" ht="15.95" customHeight="1">
      <c r="A47" s="983">
        <f>A46/B42</f>
        <v>75.000015000000005</v>
      </c>
      <c r="B47" s="968"/>
      <c r="C47" s="974" t="s">
        <v>17</v>
      </c>
      <c r="D47" s="968"/>
      <c r="E47" s="969"/>
      <c r="F47" s="983">
        <f>A47</f>
        <v>75.000015000000005</v>
      </c>
      <c r="G47" s="969"/>
      <c r="H47" s="988"/>
      <c r="I47" s="989"/>
    </row>
    <row r="48" spans="1:9" s="978" customFormat="1" ht="15.75">
      <c r="C48" s="1438" t="s">
        <v>101</v>
      </c>
      <c r="D48" s="1438"/>
      <c r="E48" s="1438"/>
      <c r="F48" s="1438"/>
      <c r="G48" s="1438"/>
      <c r="H48" s="1024"/>
      <c r="I48" s="961"/>
    </row>
    <row r="49" spans="2:9" s="978" customFormat="1" ht="15.75">
      <c r="C49" s="1438" t="s">
        <v>22</v>
      </c>
      <c r="D49" s="1438"/>
      <c r="E49" s="1438"/>
      <c r="F49" s="1438"/>
      <c r="G49" s="1438"/>
      <c r="H49" s="1024"/>
      <c r="I49" s="961"/>
    </row>
    <row r="50" spans="2:9" s="978" customFormat="1" ht="15.75">
      <c r="B50" s="1025"/>
      <c r="C50" s="1025" t="s">
        <v>23</v>
      </c>
      <c r="D50" s="1025"/>
      <c r="E50" s="1025"/>
      <c r="F50" s="1025"/>
      <c r="G50" s="1025"/>
      <c r="H50" s="961"/>
      <c r="I50" s="961"/>
    </row>
    <row r="51" spans="2:9" s="960" customFormat="1"/>
  </sheetData>
  <mergeCells count="12">
    <mergeCell ref="F6:G6"/>
    <mergeCell ref="F8:G8"/>
    <mergeCell ref="C15:D15"/>
    <mergeCell ref="C48:G48"/>
    <mergeCell ref="C49:G4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19" zoomScale="60" workbookViewId="0">
      <selection activeCell="P51" sqref="O51:P52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6.2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68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51</v>
      </c>
      <c r="D14" s="7"/>
      <c r="E14" s="32"/>
      <c r="F14" s="36"/>
      <c r="G14" s="35"/>
      <c r="H14" s="33"/>
      <c r="I14" s="34"/>
    </row>
    <row r="15" spans="1:9" s="18" customFormat="1" ht="15.75">
      <c r="A15" s="28"/>
      <c r="B15" s="29">
        <v>205</v>
      </c>
      <c r="C15" s="30" t="s">
        <v>62</v>
      </c>
      <c r="D15" s="8"/>
      <c r="E15" s="9"/>
      <c r="F15" s="31"/>
      <c r="G15" s="32"/>
      <c r="H15" s="33"/>
      <c r="I15" s="34"/>
    </row>
    <row r="16" spans="1:9" s="18" customFormat="1">
      <c r="A16" s="28">
        <f t="shared" ref="A16:A22" si="0">E16*F16</f>
        <v>16.224</v>
      </c>
      <c r="B16" s="7">
        <v>16</v>
      </c>
      <c r="C16" s="8" t="s">
        <v>34</v>
      </c>
      <c r="D16" s="7">
        <v>13</v>
      </c>
      <c r="E16" s="32">
        <f t="shared" ref="E16:E22" si="1">D16*B16/1000</f>
        <v>0.20799999999999999</v>
      </c>
      <c r="F16" s="28">
        <v>78</v>
      </c>
      <c r="G16" s="35">
        <f>E16</f>
        <v>0.20799999999999999</v>
      </c>
      <c r="H16" s="33">
        <f t="shared" ref="H16" si="2">D16*B16/1000</f>
        <v>0.20799999999999999</v>
      </c>
      <c r="I16" s="34">
        <f>G16*F16</f>
        <v>16.224</v>
      </c>
    </row>
    <row r="17" spans="1:15" s="18" customFormat="1">
      <c r="A17" s="28">
        <f t="shared" si="0"/>
        <v>13.023999999999999</v>
      </c>
      <c r="B17" s="7">
        <v>16</v>
      </c>
      <c r="C17" s="8" t="s">
        <v>61</v>
      </c>
      <c r="D17" s="7">
        <v>11</v>
      </c>
      <c r="E17" s="32">
        <f t="shared" si="1"/>
        <v>0.17599999999999999</v>
      </c>
      <c r="F17" s="28">
        <v>74</v>
      </c>
      <c r="G17" s="35">
        <f>E17</f>
        <v>0.17599999999999999</v>
      </c>
      <c r="H17" s="33">
        <f t="shared" ref="H17:H24" si="3">D17*B17/1000</f>
        <v>0.17599999999999999</v>
      </c>
      <c r="I17" s="34">
        <f>G17*F17</f>
        <v>13.023999999999999</v>
      </c>
    </row>
    <row r="18" spans="1:15" s="18" customFormat="1">
      <c r="A18" s="28">
        <f t="shared" si="0"/>
        <v>47.76</v>
      </c>
      <c r="B18" s="7">
        <v>16</v>
      </c>
      <c r="C18" s="8" t="s">
        <v>13</v>
      </c>
      <c r="D18" s="7">
        <v>5</v>
      </c>
      <c r="E18" s="32">
        <f t="shared" si="1"/>
        <v>0.08</v>
      </c>
      <c r="F18" s="28">
        <v>597</v>
      </c>
      <c r="G18" s="35">
        <f t="shared" ref="G18:G22" si="4">E18</f>
        <v>0.08</v>
      </c>
      <c r="H18" s="33">
        <f t="shared" si="3"/>
        <v>0.08</v>
      </c>
      <c r="I18" s="34">
        <f t="shared" ref="I18:I46" si="5">G18*F18</f>
        <v>47.76</v>
      </c>
    </row>
    <row r="19" spans="1:15" s="18" customFormat="1">
      <c r="A19" s="28">
        <f t="shared" si="0"/>
        <v>158.24</v>
      </c>
      <c r="B19" s="7">
        <v>16</v>
      </c>
      <c r="C19" s="8" t="s">
        <v>35</v>
      </c>
      <c r="D19" s="7">
        <v>23</v>
      </c>
      <c r="E19" s="32">
        <f t="shared" si="1"/>
        <v>0.36799999999999999</v>
      </c>
      <c r="F19" s="28">
        <v>430</v>
      </c>
      <c r="G19" s="35">
        <f t="shared" si="4"/>
        <v>0.36799999999999999</v>
      </c>
      <c r="H19" s="33">
        <f t="shared" si="3"/>
        <v>0.36799999999999999</v>
      </c>
      <c r="I19" s="34">
        <f t="shared" si="5"/>
        <v>158.24</v>
      </c>
    </row>
    <row r="20" spans="1:15" s="18" customFormat="1">
      <c r="A20" s="28">
        <f t="shared" si="0"/>
        <v>5.2448000000000006</v>
      </c>
      <c r="B20" s="7">
        <v>16</v>
      </c>
      <c r="C20" s="8" t="s">
        <v>14</v>
      </c>
      <c r="D20" s="7">
        <v>4.4000000000000004</v>
      </c>
      <c r="E20" s="32">
        <f t="shared" si="1"/>
        <v>7.0400000000000004E-2</v>
      </c>
      <c r="F20" s="28">
        <v>74.5</v>
      </c>
      <c r="G20" s="35">
        <f>E20+E28</f>
        <v>0.23039999999999999</v>
      </c>
      <c r="H20" s="33">
        <f t="shared" ref="H20" si="6">D20*B20/1000</f>
        <v>7.0400000000000004E-2</v>
      </c>
      <c r="I20" s="34">
        <f t="shared" ref="I20" si="7">G20*F20</f>
        <v>17.1648</v>
      </c>
    </row>
    <row r="21" spans="1:15" s="18" customFormat="1">
      <c r="A21" s="28">
        <f t="shared" si="0"/>
        <v>0.65279999999999994</v>
      </c>
      <c r="B21" s="7">
        <v>16</v>
      </c>
      <c r="C21" s="8" t="s">
        <v>14</v>
      </c>
      <c r="D21" s="7">
        <v>0.6</v>
      </c>
      <c r="E21" s="32">
        <f t="shared" si="1"/>
        <v>9.5999999999999992E-3</v>
      </c>
      <c r="F21" s="28">
        <v>68</v>
      </c>
      <c r="G21" s="49">
        <f>E21</f>
        <v>9.5999999999999992E-3</v>
      </c>
      <c r="H21" s="33">
        <f t="shared" si="3"/>
        <v>9.5999999999999992E-3</v>
      </c>
      <c r="I21" s="34">
        <f t="shared" si="5"/>
        <v>0.65279999999999994</v>
      </c>
    </row>
    <row r="22" spans="1:15" s="18" customFormat="1">
      <c r="A22" s="28">
        <f t="shared" si="0"/>
        <v>0.25600000000000001</v>
      </c>
      <c r="B22" s="7">
        <v>16</v>
      </c>
      <c r="C22" s="8" t="s">
        <v>15</v>
      </c>
      <c r="D22" s="7">
        <v>1</v>
      </c>
      <c r="E22" s="32">
        <f t="shared" si="1"/>
        <v>1.6E-2</v>
      </c>
      <c r="F22" s="28">
        <v>16</v>
      </c>
      <c r="G22" s="35">
        <f t="shared" si="4"/>
        <v>1.6E-2</v>
      </c>
      <c r="H22" s="33">
        <f t="shared" si="3"/>
        <v>1.6E-2</v>
      </c>
      <c r="I22" s="34">
        <f t="shared" si="5"/>
        <v>0.25600000000000001</v>
      </c>
    </row>
    <row r="23" spans="1:15" s="18" customFormat="1">
      <c r="A23" s="28">
        <f>SUM(A16:A22)</f>
        <v>241.4016</v>
      </c>
      <c r="B23" s="7"/>
      <c r="C23" s="8" t="s">
        <v>16</v>
      </c>
      <c r="D23" s="7"/>
      <c r="E23" s="32"/>
      <c r="F23" s="28"/>
      <c r="G23" s="35"/>
      <c r="H23" s="33">
        <f t="shared" si="3"/>
        <v>0</v>
      </c>
      <c r="I23" s="34">
        <f t="shared" si="5"/>
        <v>0</v>
      </c>
    </row>
    <row r="24" spans="1:15" s="18" customFormat="1" ht="15.75">
      <c r="A24" s="36">
        <f>A23/B22</f>
        <v>15.0876</v>
      </c>
      <c r="B24" s="8"/>
      <c r="C24" s="8" t="s">
        <v>17</v>
      </c>
      <c r="D24" s="7"/>
      <c r="E24" s="32"/>
      <c r="F24" s="36">
        <f>A24</f>
        <v>15.0876</v>
      </c>
      <c r="G24" s="35"/>
      <c r="H24" s="33">
        <f t="shared" si="3"/>
        <v>0</v>
      </c>
      <c r="I24" s="34">
        <f t="shared" si="5"/>
        <v>0</v>
      </c>
    </row>
    <row r="25" spans="1:15" s="18" customFormat="1" ht="15.75">
      <c r="A25" s="36"/>
      <c r="B25" s="8"/>
      <c r="C25" s="8"/>
      <c r="D25" s="7"/>
      <c r="E25" s="32"/>
      <c r="F25" s="36"/>
      <c r="G25" s="35"/>
      <c r="H25" s="33"/>
      <c r="I25" s="34">
        <f t="shared" si="5"/>
        <v>0</v>
      </c>
    </row>
    <row r="26" spans="1:15" s="18" customFormat="1" ht="15.75">
      <c r="A26" s="38"/>
      <c r="B26" s="29">
        <v>200</v>
      </c>
      <c r="C26" s="39" t="s">
        <v>24</v>
      </c>
      <c r="D26" s="8"/>
      <c r="E26" s="9"/>
      <c r="F26" s="31"/>
      <c r="G26" s="32"/>
      <c r="H26" s="33"/>
      <c r="I26" s="34">
        <f t="shared" si="5"/>
        <v>0</v>
      </c>
      <c r="O26" s="18" t="s">
        <v>18</v>
      </c>
    </row>
    <row r="27" spans="1:15" s="18" customFormat="1">
      <c r="A27" s="28">
        <f>E27*F27</f>
        <v>7.6000000000000005</v>
      </c>
      <c r="B27" s="7">
        <v>16</v>
      </c>
      <c r="C27" s="40" t="s">
        <v>25</v>
      </c>
      <c r="D27" s="7">
        <v>1</v>
      </c>
      <c r="E27" s="32">
        <f>D27*B27/1000</f>
        <v>1.6E-2</v>
      </c>
      <c r="F27" s="28">
        <v>475</v>
      </c>
      <c r="G27" s="35">
        <f>E27</f>
        <v>1.6E-2</v>
      </c>
      <c r="H27" s="33">
        <f>D27*B27/1000</f>
        <v>1.6E-2</v>
      </c>
      <c r="I27" s="34">
        <f t="shared" si="5"/>
        <v>7.6000000000000005</v>
      </c>
    </row>
    <row r="28" spans="1:15" s="18" customFormat="1">
      <c r="A28" s="28">
        <f>E28*F28</f>
        <v>11.92</v>
      </c>
      <c r="B28" s="7">
        <v>16</v>
      </c>
      <c r="C28" s="40" t="s">
        <v>14</v>
      </c>
      <c r="D28" s="7">
        <v>10</v>
      </c>
      <c r="E28" s="32">
        <f>D28*B28/1000</f>
        <v>0.16</v>
      </c>
      <c r="F28" s="28">
        <v>74.5</v>
      </c>
      <c r="G28" s="35"/>
      <c r="H28" s="33">
        <f>D28*B28/1000</f>
        <v>0.16</v>
      </c>
      <c r="I28" s="34">
        <f t="shared" si="5"/>
        <v>0</v>
      </c>
    </row>
    <row r="29" spans="1:15" s="18" customFormat="1">
      <c r="A29" s="28">
        <f>SUM(A27:A28)</f>
        <v>19.52</v>
      </c>
      <c r="B29" s="8"/>
      <c r="C29" s="8" t="s">
        <v>16</v>
      </c>
      <c r="D29" s="7"/>
      <c r="E29" s="32"/>
      <c r="F29" s="28"/>
      <c r="G29" s="9"/>
      <c r="H29" s="33">
        <f>D29*B29/1000</f>
        <v>0</v>
      </c>
      <c r="I29" s="34">
        <f t="shared" si="5"/>
        <v>0</v>
      </c>
    </row>
    <row r="30" spans="1:15" s="18" customFormat="1" ht="15.75">
      <c r="A30" s="36">
        <f>A29/B28</f>
        <v>1.22</v>
      </c>
      <c r="B30" s="30"/>
      <c r="C30" s="8" t="s">
        <v>17</v>
      </c>
      <c r="D30" s="7"/>
      <c r="E30" s="32"/>
      <c r="F30" s="36">
        <f>A30</f>
        <v>1.22</v>
      </c>
      <c r="G30" s="9"/>
      <c r="H30" s="33">
        <f>D30*B30/1000</f>
        <v>0</v>
      </c>
      <c r="I30" s="34">
        <f t="shared" si="5"/>
        <v>0</v>
      </c>
    </row>
    <row r="31" spans="1:15" s="18" customFormat="1" ht="15.75">
      <c r="A31" s="36"/>
      <c r="B31" s="30"/>
      <c r="C31" s="8"/>
      <c r="D31" s="7"/>
      <c r="E31" s="32"/>
      <c r="F31" s="36"/>
      <c r="G31" s="9"/>
      <c r="H31" s="33"/>
      <c r="I31" s="34">
        <f t="shared" si="5"/>
        <v>0</v>
      </c>
    </row>
    <row r="32" spans="1:15" s="18" customFormat="1" ht="15.75">
      <c r="A32" s="38"/>
      <c r="B32" s="29">
        <v>30</v>
      </c>
      <c r="C32" s="39" t="s">
        <v>56</v>
      </c>
      <c r="D32" s="8"/>
      <c r="E32" s="9"/>
      <c r="F32" s="31"/>
      <c r="G32" s="9"/>
      <c r="H32" s="33"/>
      <c r="I32" s="34">
        <f t="shared" si="5"/>
        <v>0</v>
      </c>
    </row>
    <row r="33" spans="1:9" s="18" customFormat="1">
      <c r="A33" s="28">
        <f>E33*F33</f>
        <v>45.552</v>
      </c>
      <c r="B33" s="7">
        <v>16</v>
      </c>
      <c r="C33" s="40" t="s">
        <v>56</v>
      </c>
      <c r="D33" s="7">
        <v>30</v>
      </c>
      <c r="E33" s="32">
        <f>D33*B33/1000</f>
        <v>0.48</v>
      </c>
      <c r="F33" s="28">
        <v>94.9</v>
      </c>
      <c r="G33" s="35">
        <f>E33</f>
        <v>0.48</v>
      </c>
      <c r="H33" s="33">
        <f>D33*B33/1000</f>
        <v>0.48</v>
      </c>
      <c r="I33" s="34">
        <f t="shared" si="5"/>
        <v>45.552</v>
      </c>
    </row>
    <row r="34" spans="1:9" s="18" customFormat="1">
      <c r="A34" s="28">
        <f>SUM(A33)</f>
        <v>45.552</v>
      </c>
      <c r="B34" s="8"/>
      <c r="C34" s="8" t="s">
        <v>16</v>
      </c>
      <c r="D34" s="7"/>
      <c r="E34" s="32"/>
      <c r="F34" s="28"/>
      <c r="G34" s="9"/>
      <c r="H34" s="33">
        <f>D34*B34/1000</f>
        <v>0</v>
      </c>
      <c r="I34" s="34">
        <f t="shared" si="5"/>
        <v>0</v>
      </c>
    </row>
    <row r="35" spans="1:9" s="18" customFormat="1" ht="15.75">
      <c r="A35" s="36">
        <f>A34/B33</f>
        <v>2.847</v>
      </c>
      <c r="B35" s="30"/>
      <c r="C35" s="8" t="s">
        <v>17</v>
      </c>
      <c r="D35" s="7"/>
      <c r="E35" s="32"/>
      <c r="F35" s="36">
        <f>A35</f>
        <v>2.847</v>
      </c>
      <c r="G35" s="9"/>
      <c r="H35" s="33">
        <f>D35*B35/1000</f>
        <v>0</v>
      </c>
      <c r="I35" s="34">
        <f t="shared" si="5"/>
        <v>0</v>
      </c>
    </row>
    <row r="36" spans="1:9" s="18" customFormat="1" ht="15.75">
      <c r="A36" s="36"/>
      <c r="B36" s="30"/>
      <c r="C36" s="8"/>
      <c r="D36" s="7"/>
      <c r="E36" s="32"/>
      <c r="F36" s="36"/>
      <c r="G36" s="9"/>
      <c r="H36" s="33"/>
      <c r="I36" s="34">
        <f t="shared" si="5"/>
        <v>0</v>
      </c>
    </row>
    <row r="37" spans="1:9" s="18" customFormat="1" ht="15.75">
      <c r="A37" s="38"/>
      <c r="B37" s="29">
        <v>23</v>
      </c>
      <c r="C37" s="39" t="s">
        <v>19</v>
      </c>
      <c r="D37" s="8"/>
      <c r="E37" s="9"/>
      <c r="F37" s="31"/>
      <c r="G37" s="9"/>
      <c r="H37" s="33"/>
      <c r="I37" s="34">
        <f>G37*F37</f>
        <v>0</v>
      </c>
    </row>
    <row r="38" spans="1:9" s="18" customFormat="1">
      <c r="A38" s="28">
        <f>E38*F38</f>
        <v>32.340800000000002</v>
      </c>
      <c r="B38" s="7">
        <v>16</v>
      </c>
      <c r="C38" s="40" t="s">
        <v>38</v>
      </c>
      <c r="D38" s="7">
        <v>23.78</v>
      </c>
      <c r="E38" s="32">
        <f>D38*B38/1000</f>
        <v>0.38048000000000004</v>
      </c>
      <c r="F38" s="28">
        <v>85</v>
      </c>
      <c r="G38" s="35">
        <f>E38</f>
        <v>0.38048000000000004</v>
      </c>
      <c r="H38" s="33">
        <f>D38*B38/1000</f>
        <v>0.38048000000000004</v>
      </c>
      <c r="I38" s="34">
        <f>G38*F38</f>
        <v>32.340800000000002</v>
      </c>
    </row>
    <row r="39" spans="1:9" s="18" customFormat="1">
      <c r="A39" s="28">
        <f>SUM(A38)</f>
        <v>32.340800000000002</v>
      </c>
      <c r="B39" s="8"/>
      <c r="C39" s="8" t="s">
        <v>16</v>
      </c>
      <c r="D39" s="7"/>
      <c r="E39" s="32"/>
      <c r="F39" s="28"/>
      <c r="G39" s="9"/>
      <c r="H39" s="33">
        <f>D39*B39/1000</f>
        <v>0</v>
      </c>
      <c r="I39" s="34">
        <f>G39*F39</f>
        <v>0</v>
      </c>
    </row>
    <row r="40" spans="1:9" s="18" customFormat="1" ht="15.75">
      <c r="A40" s="36">
        <f>A39/B38</f>
        <v>2.0213000000000001</v>
      </c>
      <c r="B40" s="30"/>
      <c r="C40" s="8" t="s">
        <v>17</v>
      </c>
      <c r="D40" s="7"/>
      <c r="E40" s="32"/>
      <c r="F40" s="36">
        <f>A40</f>
        <v>2.0213000000000001</v>
      </c>
      <c r="G40" s="9"/>
      <c r="H40" s="33">
        <f>D40*B40/1000</f>
        <v>0</v>
      </c>
      <c r="I40" s="34">
        <f>G40*F40</f>
        <v>0</v>
      </c>
    </row>
    <row r="41" spans="1:9" s="18" customFormat="1" ht="15.75">
      <c r="A41" s="36"/>
      <c r="B41" s="30"/>
      <c r="C41" s="8"/>
      <c r="D41" s="7"/>
      <c r="E41" s="32"/>
      <c r="F41" s="36"/>
      <c r="G41" s="9"/>
      <c r="H41" s="33"/>
      <c r="I41" s="34"/>
    </row>
    <row r="42" spans="1:9" s="18" customFormat="1" ht="15.75">
      <c r="A42" s="38"/>
      <c r="B42" s="29">
        <v>24</v>
      </c>
      <c r="C42" s="39" t="s">
        <v>32</v>
      </c>
      <c r="D42" s="8"/>
      <c r="E42" s="9"/>
      <c r="F42" s="31"/>
      <c r="G42" s="9"/>
      <c r="H42" s="33"/>
      <c r="I42" s="34">
        <f t="shared" si="5"/>
        <v>0</v>
      </c>
    </row>
    <row r="43" spans="1:9" s="18" customFormat="1">
      <c r="A43" s="28">
        <f>E43*F43</f>
        <v>29.184000000000001</v>
      </c>
      <c r="B43" s="7">
        <v>16</v>
      </c>
      <c r="C43" s="40" t="s">
        <v>37</v>
      </c>
      <c r="D43" s="7">
        <v>24</v>
      </c>
      <c r="E43" s="32">
        <f>D43*B43/1000</f>
        <v>0.38400000000000001</v>
      </c>
      <c r="F43" s="28">
        <v>76</v>
      </c>
      <c r="G43" s="35">
        <f>E43</f>
        <v>0.38400000000000001</v>
      </c>
      <c r="H43" s="33">
        <f>D43*B43/1000</f>
        <v>0.38400000000000001</v>
      </c>
      <c r="I43" s="34">
        <f t="shared" si="5"/>
        <v>29.184000000000001</v>
      </c>
    </row>
    <row r="44" spans="1:9" s="18" customFormat="1">
      <c r="A44" s="28">
        <f>SUM(A43)</f>
        <v>29.184000000000001</v>
      </c>
      <c r="B44" s="8"/>
      <c r="C44" s="8" t="s">
        <v>16</v>
      </c>
      <c r="D44" s="7"/>
      <c r="E44" s="32"/>
      <c r="F44" s="28"/>
      <c r="G44" s="9"/>
      <c r="H44" s="33">
        <f>D44*B44/1000</f>
        <v>0</v>
      </c>
      <c r="I44" s="34">
        <f t="shared" si="5"/>
        <v>0</v>
      </c>
    </row>
    <row r="45" spans="1:9" s="18" customFormat="1" ht="15.75">
      <c r="A45" s="36">
        <f>A44/B43</f>
        <v>1.8240000000000001</v>
      </c>
      <c r="B45" s="30"/>
      <c r="C45" s="8" t="s">
        <v>17</v>
      </c>
      <c r="D45" s="7"/>
      <c r="E45" s="32"/>
      <c r="F45" s="36">
        <f>A45</f>
        <v>1.8240000000000001</v>
      </c>
      <c r="G45" s="9"/>
      <c r="H45" s="33">
        <f>D45*B45/1000</f>
        <v>0</v>
      </c>
      <c r="I45" s="34">
        <f t="shared" si="5"/>
        <v>0</v>
      </c>
    </row>
    <row r="46" spans="1:9" s="18" customFormat="1" ht="15.75">
      <c r="A46" s="36"/>
      <c r="B46" s="30"/>
      <c r="C46" s="8"/>
      <c r="D46" s="7"/>
      <c r="E46" s="32"/>
      <c r="F46" s="36"/>
      <c r="G46" s="9"/>
      <c r="H46" s="33"/>
      <c r="I46" s="34">
        <f t="shared" si="5"/>
        <v>0</v>
      </c>
    </row>
    <row r="47" spans="1:9" s="18" customFormat="1" ht="15.75">
      <c r="A47" s="36">
        <f>A44+A39+A34+A29+A23</f>
        <v>367.9984</v>
      </c>
      <c r="B47" s="8"/>
      <c r="C47" s="30" t="s">
        <v>21</v>
      </c>
      <c r="D47" s="8"/>
      <c r="E47" s="9"/>
      <c r="F47" s="36">
        <f>F48*B43</f>
        <v>367.9984</v>
      </c>
      <c r="G47" s="9"/>
      <c r="H47" s="41"/>
      <c r="I47" s="34">
        <f>SUM(I16:I46)</f>
        <v>367.99840000000006</v>
      </c>
    </row>
    <row r="48" spans="1:9" s="18" customFormat="1" ht="15.75">
      <c r="A48" s="36">
        <f>A47/B43</f>
        <v>22.9999</v>
      </c>
      <c r="B48" s="8"/>
      <c r="C48" s="30" t="s">
        <v>17</v>
      </c>
      <c r="D48" s="8"/>
      <c r="E48" s="9"/>
      <c r="F48" s="36">
        <f>A48</f>
        <v>22.9999</v>
      </c>
      <c r="G48" s="9"/>
      <c r="H48" s="33"/>
      <c r="I48" s="34"/>
    </row>
    <row r="49" spans="2:9" s="18" customFormat="1" ht="15.75">
      <c r="C49" s="1254" t="s">
        <v>33</v>
      </c>
      <c r="D49" s="1254"/>
      <c r="E49" s="1254"/>
      <c r="F49" s="1254"/>
      <c r="G49" s="1254"/>
      <c r="H49" s="42"/>
      <c r="I49" s="43"/>
    </row>
    <row r="50" spans="2:9" s="18" customFormat="1" ht="15.75">
      <c r="C50" s="1254" t="s">
        <v>22</v>
      </c>
      <c r="D50" s="1254"/>
      <c r="E50" s="1254"/>
      <c r="F50" s="1254"/>
      <c r="G50" s="1254"/>
      <c r="H50" s="42"/>
      <c r="I50" s="43"/>
    </row>
    <row r="51" spans="2:9" s="18" customFormat="1" ht="15.75">
      <c r="B51" s="44"/>
      <c r="C51" s="44" t="s">
        <v>23</v>
      </c>
      <c r="D51" s="44"/>
      <c r="E51" s="44"/>
      <c r="F51" s="44"/>
      <c r="G51" s="44"/>
      <c r="H51" s="43"/>
      <c r="I51" s="43"/>
    </row>
  </sheetData>
  <mergeCells count="11">
    <mergeCell ref="F6:G6"/>
    <mergeCell ref="F8:G8"/>
    <mergeCell ref="C49:G49"/>
    <mergeCell ref="C50:G50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7" zoomScale="60" workbookViewId="0">
      <selection activeCell="D30" sqref="D30"/>
    </sheetView>
  </sheetViews>
  <sheetFormatPr defaultRowHeight="15"/>
  <cols>
    <col min="1" max="1" width="15.7109375" style="269" customWidth="1"/>
    <col min="2" max="2" width="9.28515625" style="269" bestFit="1" customWidth="1"/>
    <col min="3" max="3" width="64.7109375" style="269" customWidth="1"/>
    <col min="4" max="4" width="9.28515625" style="269" bestFit="1" customWidth="1"/>
    <col min="5" max="5" width="9.42578125" style="269" bestFit="1" customWidth="1"/>
    <col min="6" max="6" width="15.7109375" style="269" customWidth="1"/>
    <col min="7" max="8" width="9.42578125" style="269" bestFit="1" customWidth="1"/>
    <col min="9" max="9" width="16.85546875" style="269" customWidth="1"/>
    <col min="10" max="16384" width="9.140625" style="269"/>
  </cols>
  <sheetData>
    <row r="1" spans="1:9" s="1149" customFormat="1">
      <c r="H1" s="1150"/>
      <c r="I1" s="1150"/>
    </row>
    <row r="2" spans="1:9" s="1149" customFormat="1" ht="15.75">
      <c r="A2" s="1151"/>
      <c r="B2" s="1462" t="s">
        <v>0</v>
      </c>
      <c r="C2" s="1462"/>
      <c r="D2" s="1462"/>
      <c r="E2" s="1462"/>
      <c r="F2" s="1462"/>
      <c r="G2" s="1462"/>
      <c r="H2" s="1150"/>
      <c r="I2" s="1150"/>
    </row>
    <row r="3" spans="1:9" s="1149" customFormat="1" ht="12.75" customHeight="1">
      <c r="A3" s="1151"/>
      <c r="B3" s="1462"/>
      <c r="C3" s="1462"/>
      <c r="D3" s="1462"/>
      <c r="E3" s="1462"/>
      <c r="F3" s="1462"/>
      <c r="G3" s="1462"/>
      <c r="H3" s="1150"/>
      <c r="I3" s="1150"/>
    </row>
    <row r="4" spans="1:9" s="1149" customFormat="1" ht="30" customHeight="1">
      <c r="A4" s="1151"/>
      <c r="B4" s="1463"/>
      <c r="C4" s="1465" t="s">
        <v>1</v>
      </c>
      <c r="D4" s="1467" t="s">
        <v>2</v>
      </c>
      <c r="E4" s="1469" t="s">
        <v>3</v>
      </c>
      <c r="F4" s="1152"/>
      <c r="G4" s="1153"/>
      <c r="H4" s="1150"/>
      <c r="I4" s="1150"/>
    </row>
    <row r="5" spans="1:9" s="1149" customFormat="1" ht="40.5" customHeight="1">
      <c r="A5" s="1154"/>
      <c r="B5" s="1464"/>
      <c r="C5" s="1466"/>
      <c r="D5" s="1468"/>
      <c r="E5" s="1470"/>
      <c r="F5" s="1471" t="s">
        <v>4</v>
      </c>
      <c r="G5" s="1472"/>
      <c r="H5" s="1150"/>
      <c r="I5" s="1150"/>
    </row>
    <row r="6" spans="1:9" s="1149" customFormat="1">
      <c r="A6" s="1155"/>
      <c r="B6" s="1156"/>
      <c r="C6" s="1157"/>
      <c r="D6" s="1158"/>
      <c r="E6" s="1159"/>
      <c r="F6" s="1455" t="s">
        <v>5</v>
      </c>
      <c r="G6" s="1456"/>
      <c r="H6" s="1150"/>
      <c r="I6" s="1150"/>
    </row>
    <row r="7" spans="1:9" s="1149" customFormat="1">
      <c r="A7" s="1155"/>
      <c r="B7" s="1160"/>
      <c r="C7" s="1157"/>
      <c r="D7" s="1158"/>
      <c r="E7" s="1159"/>
      <c r="F7" s="1161"/>
      <c r="G7" s="1162"/>
      <c r="H7" s="1150"/>
      <c r="I7" s="1150"/>
    </row>
    <row r="8" spans="1:9" s="1149" customFormat="1">
      <c r="A8" s="1155"/>
      <c r="B8" s="1160"/>
      <c r="C8" s="1157"/>
      <c r="D8" s="1158"/>
      <c r="E8" s="1159"/>
      <c r="F8" s="1457"/>
      <c r="G8" s="1458"/>
      <c r="H8" s="1150"/>
      <c r="I8" s="1150"/>
    </row>
    <row r="9" spans="1:9" s="1149" customFormat="1" ht="14.25" customHeight="1">
      <c r="A9" s="1155"/>
      <c r="B9" s="1160"/>
      <c r="C9" s="1164"/>
      <c r="D9" s="1158"/>
      <c r="E9" s="1159"/>
      <c r="F9" s="1152"/>
      <c r="G9" s="1165"/>
      <c r="H9" s="1150"/>
      <c r="I9" s="1150"/>
    </row>
    <row r="10" spans="1:9" s="1149" customFormat="1" ht="13.5" customHeight="1">
      <c r="A10" s="1166"/>
      <c r="B10" s="1167"/>
      <c r="C10" s="1157"/>
      <c r="D10" s="1158"/>
      <c r="E10" s="1159"/>
      <c r="F10" s="1152"/>
      <c r="G10" s="1165"/>
      <c r="H10" s="1150"/>
      <c r="I10" s="1150"/>
    </row>
    <row r="11" spans="1:9" s="1149" customFormat="1" ht="18" customHeight="1">
      <c r="A11" s="1151"/>
      <c r="B11" s="1168"/>
      <c r="C11" s="1169" t="s">
        <v>102</v>
      </c>
      <c r="D11" s="1153"/>
      <c r="E11" s="1152"/>
      <c r="F11" s="1152"/>
      <c r="G11" s="1153"/>
      <c r="H11" s="1150"/>
      <c r="I11" s="1150"/>
    </row>
    <row r="12" spans="1:9" s="1149" customFormat="1" ht="75">
      <c r="A12" s="1170" t="s">
        <v>6</v>
      </c>
      <c r="B12" s="1171" t="s">
        <v>7</v>
      </c>
      <c r="C12" s="1171" t="s">
        <v>8</v>
      </c>
      <c r="D12" s="1171" t="s">
        <v>9</v>
      </c>
      <c r="E12" s="1172" t="s">
        <v>10</v>
      </c>
      <c r="F12" s="1171" t="s">
        <v>11</v>
      </c>
      <c r="G12" s="1172" t="s">
        <v>12</v>
      </c>
      <c r="H12" s="1150"/>
      <c r="I12" s="1150"/>
    </row>
    <row r="13" spans="1:9" s="1149" customFormat="1" ht="20.25">
      <c r="A13" s="1173"/>
      <c r="B13" s="1174"/>
      <c r="C13" s="1175">
        <v>45246</v>
      </c>
      <c r="D13" s="1171"/>
      <c r="E13" s="1172"/>
      <c r="F13" s="1174"/>
      <c r="G13" s="1172"/>
      <c r="H13" s="1150"/>
      <c r="I13" s="1150"/>
    </row>
    <row r="14" spans="1:9" s="1184" customFormat="1" ht="20.25">
      <c r="A14" s="1176"/>
      <c r="B14" s="1177"/>
      <c r="C14" s="1178"/>
      <c r="D14" s="1179"/>
      <c r="E14" s="1180"/>
      <c r="F14" s="1176"/>
      <c r="G14" s="1181"/>
      <c r="H14" s="1182"/>
      <c r="I14" s="1183"/>
    </row>
    <row r="15" spans="1:9" s="1168" customFormat="1" ht="15.75">
      <c r="A15" s="1185"/>
      <c r="B15" s="1186" t="s">
        <v>186</v>
      </c>
      <c r="C15" s="1459" t="s">
        <v>187</v>
      </c>
      <c r="D15" s="1460"/>
      <c r="E15" s="1187"/>
      <c r="F15" s="1156"/>
      <c r="G15" s="1187"/>
      <c r="H15" s="1188"/>
      <c r="I15" s="1189"/>
    </row>
    <row r="16" spans="1:9" s="1197" customFormat="1">
      <c r="A16" s="1190">
        <f>E16*F16</f>
        <v>7123.3680000000004</v>
      </c>
      <c r="B16" s="1191">
        <v>218</v>
      </c>
      <c r="C16" s="1192" t="s">
        <v>109</v>
      </c>
      <c r="D16" s="1191">
        <v>84</v>
      </c>
      <c r="E16" s="1193">
        <f>D16*B16/1000</f>
        <v>18.312000000000001</v>
      </c>
      <c r="F16" s="1190">
        <v>389</v>
      </c>
      <c r="G16" s="1194">
        <f t="shared" ref="G16:G17" si="0">E16</f>
        <v>18.312000000000001</v>
      </c>
      <c r="H16" s="1195">
        <f t="shared" ref="H16:H17" si="1">D16*B16/1000</f>
        <v>18.312000000000001</v>
      </c>
      <c r="I16" s="1196">
        <f t="shared" ref="I16:I17" si="2">G16*F16</f>
        <v>7123.3680000000004</v>
      </c>
    </row>
    <row r="17" spans="1:9" s="1205" customFormat="1">
      <c r="A17" s="1198">
        <f t="shared" ref="A17" si="3">E17*F17</f>
        <v>43.6</v>
      </c>
      <c r="B17" s="1191">
        <v>218</v>
      </c>
      <c r="C17" s="1199" t="s">
        <v>27</v>
      </c>
      <c r="D17" s="1200">
        <v>8</v>
      </c>
      <c r="E17" s="1201">
        <f t="shared" ref="E17" si="4">D17*B17/1000</f>
        <v>1.744</v>
      </c>
      <c r="F17" s="1198">
        <v>25</v>
      </c>
      <c r="G17" s="1202">
        <f t="shared" si="0"/>
        <v>1.744</v>
      </c>
      <c r="H17" s="1203">
        <f t="shared" si="1"/>
        <v>1.744</v>
      </c>
      <c r="I17" s="1204">
        <f t="shared" si="2"/>
        <v>43.6</v>
      </c>
    </row>
    <row r="18" spans="1:9" s="1168" customFormat="1">
      <c r="A18" s="1185">
        <f>E18*F18</f>
        <v>127.95510000000002</v>
      </c>
      <c r="B18" s="1191">
        <v>218</v>
      </c>
      <c r="C18" s="1206" t="s">
        <v>168</v>
      </c>
      <c r="D18" s="1156">
        <v>5</v>
      </c>
      <c r="E18" s="1187">
        <f>D18*B18/1000</f>
        <v>1.0900000000000001</v>
      </c>
      <c r="F18" s="1185">
        <v>117.39</v>
      </c>
      <c r="G18" s="1207">
        <f>E18</f>
        <v>1.0900000000000001</v>
      </c>
      <c r="H18" s="1188">
        <f>D18*B18/1000</f>
        <v>1.0900000000000001</v>
      </c>
      <c r="I18" s="1189">
        <f>G18*F18</f>
        <v>127.95510000000002</v>
      </c>
    </row>
    <row r="19" spans="1:9" s="1215" customFormat="1" ht="15" customHeight="1">
      <c r="A19" s="1208">
        <f t="shared" ref="A19" si="5">E19*F19</f>
        <v>50.576000000000001</v>
      </c>
      <c r="B19" s="1191">
        <v>218</v>
      </c>
      <c r="C19" s="1209" t="s">
        <v>29</v>
      </c>
      <c r="D19" s="1210">
        <v>8</v>
      </c>
      <c r="E19" s="1211">
        <f t="shared" ref="E19" si="6">D19*B19/1000</f>
        <v>1.744</v>
      </c>
      <c r="F19" s="1208">
        <v>29</v>
      </c>
      <c r="G19" s="1212">
        <f>E19</f>
        <v>1.744</v>
      </c>
      <c r="H19" s="1213">
        <f t="shared" ref="H19:H20" si="7">D19*B19/1000</f>
        <v>1.744</v>
      </c>
      <c r="I19" s="1214">
        <f t="shared" ref="I19:I20" si="8">G19*F19</f>
        <v>50.576000000000001</v>
      </c>
    </row>
    <row r="20" spans="1:9" s="1168" customFormat="1">
      <c r="A20" s="1185">
        <f>E20*F20</f>
        <v>22.89</v>
      </c>
      <c r="B20" s="1191">
        <v>218</v>
      </c>
      <c r="C20" s="1206" t="s">
        <v>40</v>
      </c>
      <c r="D20" s="1156">
        <v>3</v>
      </c>
      <c r="E20" s="1187">
        <f>D20*B20/1000</f>
        <v>0.65400000000000003</v>
      </c>
      <c r="F20" s="1185">
        <v>35</v>
      </c>
      <c r="G20" s="1207">
        <f>E20</f>
        <v>0.65400000000000003</v>
      </c>
      <c r="H20" s="1188">
        <f t="shared" si="7"/>
        <v>0.65400000000000003</v>
      </c>
      <c r="I20" s="1189">
        <f t="shared" si="8"/>
        <v>22.89</v>
      </c>
    </row>
    <row r="21" spans="1:9" s="1223" customFormat="1">
      <c r="A21" s="1216">
        <f t="shared" ref="A21" si="9">E21*F21</f>
        <v>275.77000000000004</v>
      </c>
      <c r="B21" s="1191">
        <v>218</v>
      </c>
      <c r="C21" s="1217" t="s">
        <v>30</v>
      </c>
      <c r="D21" s="1218">
        <v>11</v>
      </c>
      <c r="E21" s="1219">
        <f t="shared" ref="E21" si="10">D21*B21/1000</f>
        <v>2.3980000000000001</v>
      </c>
      <c r="F21" s="1216">
        <v>115</v>
      </c>
      <c r="G21" s="1220">
        <f t="shared" ref="G21" si="11">E21</f>
        <v>2.3980000000000001</v>
      </c>
      <c r="H21" s="1221">
        <f>D21*B21/1000</f>
        <v>2.3980000000000001</v>
      </c>
      <c r="I21" s="1222">
        <f>G21*F21</f>
        <v>275.77000000000004</v>
      </c>
    </row>
    <row r="22" spans="1:9" s="1168" customFormat="1">
      <c r="A22" s="1185">
        <f>E22*F22</f>
        <v>3.488</v>
      </c>
      <c r="B22" s="1191">
        <v>218</v>
      </c>
      <c r="C22" s="1206" t="s">
        <v>31</v>
      </c>
      <c r="D22" s="1156">
        <v>1</v>
      </c>
      <c r="E22" s="1187">
        <f>B22*D22/1000</f>
        <v>0.218</v>
      </c>
      <c r="F22" s="1185">
        <v>16</v>
      </c>
      <c r="G22" s="1207">
        <f>E22+E29</f>
        <v>0.43665399999999999</v>
      </c>
      <c r="H22" s="1188">
        <f>D22*B22/1000</f>
        <v>0.218</v>
      </c>
      <c r="I22" s="1189">
        <f>G22*F22</f>
        <v>6.9864639999999998</v>
      </c>
    </row>
    <row r="23" spans="1:9" s="1168" customFormat="1">
      <c r="A23" s="1185">
        <f>SUM(A16:A22)</f>
        <v>7647.647100000002</v>
      </c>
      <c r="B23" s="1156"/>
      <c r="C23" s="1224" t="s">
        <v>16</v>
      </c>
      <c r="D23" s="1156"/>
      <c r="E23" s="1187"/>
      <c r="F23" s="1185"/>
      <c r="G23" s="1207"/>
      <c r="H23" s="1188">
        <f>D23*B23/1000</f>
        <v>0</v>
      </c>
      <c r="I23" s="1189">
        <f>G23*F23</f>
        <v>0</v>
      </c>
    </row>
    <row r="24" spans="1:9" s="1168" customFormat="1" ht="15.75">
      <c r="A24" s="1173">
        <f>A23/B22</f>
        <v>35.080950000000009</v>
      </c>
      <c r="B24" s="1156"/>
      <c r="C24" s="1224" t="s">
        <v>17</v>
      </c>
      <c r="D24" s="1156"/>
      <c r="E24" s="1187"/>
      <c r="F24" s="1173">
        <f>A24</f>
        <v>35.080950000000009</v>
      </c>
      <c r="G24" s="1207"/>
      <c r="H24" s="1188">
        <f>D24*B24/1000</f>
        <v>0</v>
      </c>
      <c r="I24" s="1189">
        <f>G24*F24</f>
        <v>0</v>
      </c>
    </row>
    <row r="25" spans="1:9" s="1168" customFormat="1" ht="15.75">
      <c r="A25" s="1173"/>
      <c r="B25" s="1156"/>
      <c r="C25" s="1225"/>
      <c r="D25" s="1160"/>
      <c r="E25" s="1187"/>
      <c r="F25" s="1173"/>
      <c r="G25" s="1207"/>
      <c r="H25" s="1188"/>
      <c r="I25" s="1189"/>
    </row>
    <row r="26" spans="1:9" s="1168" customFormat="1" ht="15.75">
      <c r="A26" s="1185"/>
      <c r="B26" s="1186">
        <v>150</v>
      </c>
      <c r="C26" s="1459" t="s">
        <v>44</v>
      </c>
      <c r="D26" s="1460"/>
      <c r="E26" s="1187"/>
      <c r="F26" s="1156"/>
      <c r="G26" s="1187"/>
      <c r="H26" s="1188"/>
      <c r="I26" s="1189"/>
    </row>
    <row r="27" spans="1:9" s="1168" customFormat="1">
      <c r="A27" s="1185">
        <f>E27*F27</f>
        <v>1083.0240000000001</v>
      </c>
      <c r="B27" s="1156">
        <v>218</v>
      </c>
      <c r="C27" s="1157" t="s">
        <v>34</v>
      </c>
      <c r="D27" s="1156">
        <v>54</v>
      </c>
      <c r="E27" s="1187">
        <f>B27*D27/1000</f>
        <v>11.772</v>
      </c>
      <c r="F27" s="1185">
        <v>92</v>
      </c>
      <c r="G27" s="1207">
        <f>E27</f>
        <v>11.772</v>
      </c>
      <c r="H27" s="1188">
        <f t="shared" ref="H27:H31" si="12">D27*B27/1000</f>
        <v>11.772</v>
      </c>
      <c r="I27" s="1189">
        <f t="shared" ref="I27:I31" si="13">G27*F27</f>
        <v>1083.0240000000001</v>
      </c>
    </row>
    <row r="28" spans="1:9" s="1233" customFormat="1" ht="15.95" customHeight="1">
      <c r="A28" s="1226">
        <f t="shared" ref="A28" si="14">E28*F28</f>
        <v>911.02200000000005</v>
      </c>
      <c r="B28" s="1156">
        <v>218</v>
      </c>
      <c r="C28" s="1227" t="s">
        <v>13</v>
      </c>
      <c r="D28" s="1228">
        <v>7</v>
      </c>
      <c r="E28" s="1229">
        <f t="shared" ref="E28" si="15">D28*B28/1000</f>
        <v>1.526</v>
      </c>
      <c r="F28" s="1226">
        <v>597</v>
      </c>
      <c r="G28" s="1230">
        <f>E28+E77</f>
        <v>1.526</v>
      </c>
      <c r="H28" s="1231">
        <f t="shared" si="12"/>
        <v>1.526</v>
      </c>
      <c r="I28" s="1232">
        <f t="shared" si="13"/>
        <v>911.02200000000005</v>
      </c>
    </row>
    <row r="29" spans="1:9" s="1168" customFormat="1">
      <c r="A29" s="1185">
        <f>E29*F29</f>
        <v>3.4984639999999994</v>
      </c>
      <c r="B29" s="1156">
        <v>218</v>
      </c>
      <c r="C29" s="1206" t="s">
        <v>31</v>
      </c>
      <c r="D29" s="1156">
        <v>1.0029999999999999</v>
      </c>
      <c r="E29" s="1187">
        <f>B29*D29/1000</f>
        <v>0.21865399999999996</v>
      </c>
      <c r="F29" s="1185">
        <v>16</v>
      </c>
      <c r="G29" s="1207"/>
      <c r="H29" s="1188">
        <f t="shared" si="12"/>
        <v>0.21865399999999996</v>
      </c>
      <c r="I29" s="1189">
        <f t="shared" si="13"/>
        <v>0</v>
      </c>
    </row>
    <row r="30" spans="1:9" s="1168" customFormat="1">
      <c r="A30" s="1185">
        <f>SUM(A27:A29)</f>
        <v>1997.5444640000003</v>
      </c>
      <c r="B30" s="1156"/>
      <c r="C30" s="1224" t="s">
        <v>16</v>
      </c>
      <c r="D30" s="1156"/>
      <c r="E30" s="1187"/>
      <c r="F30" s="1185"/>
      <c r="G30" s="1207"/>
      <c r="H30" s="1188">
        <f t="shared" si="12"/>
        <v>0</v>
      </c>
      <c r="I30" s="1189">
        <f t="shared" si="13"/>
        <v>0</v>
      </c>
    </row>
    <row r="31" spans="1:9" s="1168" customFormat="1" ht="15.75">
      <c r="A31" s="1173">
        <f>A30/B29</f>
        <v>9.1630480000000016</v>
      </c>
      <c r="B31" s="1156"/>
      <c r="C31" s="1224" t="s">
        <v>17</v>
      </c>
      <c r="D31" s="1156"/>
      <c r="E31" s="1187"/>
      <c r="F31" s="1173">
        <f>A31</f>
        <v>9.1630480000000016</v>
      </c>
      <c r="G31" s="1207"/>
      <c r="H31" s="1188">
        <f t="shared" si="12"/>
        <v>0</v>
      </c>
      <c r="I31" s="1189">
        <f t="shared" si="13"/>
        <v>0</v>
      </c>
    </row>
    <row r="32" spans="1:9" s="1168" customFormat="1" ht="15.75">
      <c r="A32" s="1173"/>
      <c r="B32" s="1156"/>
      <c r="C32" s="1225"/>
      <c r="D32" s="1160"/>
      <c r="E32" s="1187"/>
      <c r="F32" s="1173"/>
      <c r="G32" s="1207"/>
      <c r="H32" s="1188"/>
      <c r="I32" s="1189"/>
    </row>
    <row r="33" spans="1:15" s="1168" customFormat="1" ht="15.75">
      <c r="A33" s="1234"/>
      <c r="B33" s="1186">
        <v>200</v>
      </c>
      <c r="C33" s="1235" t="s">
        <v>133</v>
      </c>
      <c r="D33" s="1157"/>
      <c r="E33" s="1158"/>
      <c r="F33" s="1236"/>
      <c r="G33" s="1187"/>
      <c r="H33" s="1188"/>
      <c r="I33" s="1189"/>
      <c r="O33" s="1168" t="s">
        <v>18</v>
      </c>
    </row>
    <row r="34" spans="1:15" s="1168" customFormat="1">
      <c r="A34" s="1185">
        <f>E34*F34</f>
        <v>403.3</v>
      </c>
      <c r="B34" s="1156">
        <v>218</v>
      </c>
      <c r="C34" s="1206" t="s">
        <v>185</v>
      </c>
      <c r="D34" s="1156">
        <v>10</v>
      </c>
      <c r="E34" s="1187">
        <f>D34*B34/1000</f>
        <v>2.1800000000000002</v>
      </c>
      <c r="F34" s="1185">
        <v>185</v>
      </c>
      <c r="G34" s="1207">
        <f>E34</f>
        <v>2.1800000000000002</v>
      </c>
      <c r="H34" s="1188">
        <f>D34*B34/1000</f>
        <v>2.1800000000000002</v>
      </c>
      <c r="I34" s="1189">
        <f>G34*F34</f>
        <v>403.3</v>
      </c>
    </row>
    <row r="35" spans="1:15" s="1168" customFormat="1">
      <c r="A35" s="1185">
        <f>E35*F35</f>
        <v>324.82000000000005</v>
      </c>
      <c r="B35" s="1156">
        <v>218</v>
      </c>
      <c r="C35" s="1206" t="s">
        <v>170</v>
      </c>
      <c r="D35" s="1156">
        <v>20</v>
      </c>
      <c r="E35" s="1187">
        <f>D35*B35/1000</f>
        <v>4.3600000000000003</v>
      </c>
      <c r="F35" s="1185">
        <v>74.5</v>
      </c>
      <c r="G35" s="1207">
        <f>E35</f>
        <v>4.3600000000000003</v>
      </c>
      <c r="H35" s="1188">
        <f>D35*B35/1000</f>
        <v>4.3600000000000003</v>
      </c>
      <c r="I35" s="1189">
        <f>G35*F35</f>
        <v>324.82000000000005</v>
      </c>
    </row>
    <row r="36" spans="1:15" s="1168" customFormat="1">
      <c r="A36" s="1185">
        <f>SUM(A34:A35)</f>
        <v>728.12000000000012</v>
      </c>
      <c r="B36" s="1157"/>
      <c r="C36" s="1157" t="s">
        <v>16</v>
      </c>
      <c r="D36" s="1156"/>
      <c r="E36" s="1187"/>
      <c r="F36" s="1185"/>
      <c r="G36" s="1158"/>
      <c r="H36" s="1188">
        <f>D36*B36/1000</f>
        <v>0</v>
      </c>
      <c r="I36" s="1189">
        <f>G36*F36</f>
        <v>0</v>
      </c>
    </row>
    <row r="37" spans="1:15" s="1168" customFormat="1" ht="15.75">
      <c r="A37" s="1173">
        <f>A36/B34</f>
        <v>3.3400000000000007</v>
      </c>
      <c r="B37" s="1164"/>
      <c r="C37" s="1157" t="s">
        <v>17</v>
      </c>
      <c r="D37" s="1156"/>
      <c r="E37" s="1187"/>
      <c r="F37" s="1173">
        <f>A37</f>
        <v>3.3400000000000007</v>
      </c>
      <c r="G37" s="1158"/>
      <c r="H37" s="1188">
        <f>D37*B37/1000</f>
        <v>0</v>
      </c>
      <c r="I37" s="1189">
        <f>G37*F37</f>
        <v>0</v>
      </c>
    </row>
    <row r="38" spans="1:15" s="1245" customFormat="1" ht="15.75">
      <c r="A38" s="1237"/>
      <c r="B38" s="1238"/>
      <c r="C38" s="1239"/>
      <c r="D38" s="1240"/>
      <c r="E38" s="1241"/>
      <c r="F38" s="1237"/>
      <c r="G38" s="1242"/>
      <c r="H38" s="1243"/>
      <c r="I38" s="1244"/>
    </row>
    <row r="39" spans="1:15" s="1168" customFormat="1" ht="15.75">
      <c r="A39" s="1234"/>
      <c r="B39" s="1186">
        <v>27</v>
      </c>
      <c r="C39" s="1235" t="s">
        <v>19</v>
      </c>
      <c r="D39" s="1157"/>
      <c r="E39" s="1158"/>
      <c r="F39" s="1236"/>
      <c r="G39" s="1158"/>
      <c r="H39" s="1188"/>
      <c r="I39" s="1189"/>
    </row>
    <row r="40" spans="1:15" s="1168" customFormat="1">
      <c r="A40" s="1185">
        <f>E40*F40</f>
        <v>515.35636</v>
      </c>
      <c r="B40" s="1156">
        <v>218</v>
      </c>
      <c r="C40" s="1206" t="s">
        <v>20</v>
      </c>
      <c r="D40" s="1156">
        <v>27.812000000000001</v>
      </c>
      <c r="E40" s="1187">
        <f>D40*B40/1000</f>
        <v>6.0630160000000002</v>
      </c>
      <c r="F40" s="1185">
        <v>85</v>
      </c>
      <c r="G40" s="1207">
        <f>E40</f>
        <v>6.0630160000000002</v>
      </c>
      <c r="H40" s="1188">
        <f>D40*B40/1000</f>
        <v>6.0630160000000002</v>
      </c>
      <c r="I40" s="1189">
        <f>G40*F40</f>
        <v>515.35636</v>
      </c>
    </row>
    <row r="41" spans="1:15" s="1168" customFormat="1">
      <c r="A41" s="1185">
        <f>SUM(A40)</f>
        <v>515.35636</v>
      </c>
      <c r="B41" s="1157"/>
      <c r="C41" s="1157" t="s">
        <v>16</v>
      </c>
      <c r="D41" s="1156"/>
      <c r="E41" s="1187"/>
      <c r="F41" s="1185"/>
      <c r="G41" s="1158"/>
      <c r="H41" s="1188">
        <f>D41*B41/1000</f>
        <v>0</v>
      </c>
      <c r="I41" s="1189">
        <f>G41*F41</f>
        <v>0</v>
      </c>
    </row>
    <row r="42" spans="1:15" s="1168" customFormat="1" ht="15.75">
      <c r="A42" s="1173">
        <f>A41/B40</f>
        <v>2.36402</v>
      </c>
      <c r="B42" s="1164"/>
      <c r="C42" s="1157" t="s">
        <v>17</v>
      </c>
      <c r="D42" s="1156"/>
      <c r="E42" s="1187"/>
      <c r="F42" s="1173">
        <f>A42</f>
        <v>2.36402</v>
      </c>
      <c r="G42" s="1158"/>
      <c r="H42" s="1188">
        <f>D42*B42/1000</f>
        <v>0</v>
      </c>
      <c r="I42" s="1189">
        <f>G42*F42</f>
        <v>0</v>
      </c>
    </row>
    <row r="43" spans="1:15" s="1168" customFormat="1" ht="15.75">
      <c r="A43" s="1173"/>
      <c r="B43" s="1164"/>
      <c r="C43" s="1157"/>
      <c r="D43" s="1156"/>
      <c r="E43" s="1187"/>
      <c r="F43" s="1173"/>
      <c r="G43" s="1158"/>
      <c r="H43" s="1188"/>
      <c r="I43" s="1189"/>
    </row>
    <row r="44" spans="1:15" s="1168" customFormat="1" ht="15.75">
      <c r="A44" s="1234"/>
      <c r="B44" s="1186">
        <v>27</v>
      </c>
      <c r="C44" s="1235" t="s">
        <v>32</v>
      </c>
      <c r="D44" s="1157"/>
      <c r="E44" s="1158"/>
      <c r="F44" s="1236"/>
      <c r="G44" s="1158"/>
      <c r="H44" s="1188"/>
      <c r="I44" s="1189"/>
    </row>
    <row r="45" spans="1:15" s="1168" customFormat="1">
      <c r="A45" s="1185">
        <f>E45*F45</f>
        <v>447.33600000000001</v>
      </c>
      <c r="B45" s="1156">
        <v>218</v>
      </c>
      <c r="C45" s="1206" t="s">
        <v>100</v>
      </c>
      <c r="D45" s="1156">
        <v>27</v>
      </c>
      <c r="E45" s="1187">
        <f>D45*B45/1000</f>
        <v>5.8860000000000001</v>
      </c>
      <c r="F45" s="1185">
        <v>76</v>
      </c>
      <c r="G45" s="1207">
        <f>E45</f>
        <v>5.8860000000000001</v>
      </c>
      <c r="H45" s="1188">
        <f>D45*B45/1000</f>
        <v>5.8860000000000001</v>
      </c>
      <c r="I45" s="1189">
        <f>G45*F45</f>
        <v>447.33600000000001</v>
      </c>
    </row>
    <row r="46" spans="1:15" s="1168" customFormat="1">
      <c r="A46" s="1185">
        <f>SUM(A45)</f>
        <v>447.33600000000001</v>
      </c>
      <c r="B46" s="1157"/>
      <c r="C46" s="1157" t="s">
        <v>16</v>
      </c>
      <c r="D46" s="1156"/>
      <c r="E46" s="1187"/>
      <c r="F46" s="1185"/>
      <c r="G46" s="1158"/>
      <c r="H46" s="1188">
        <f>D46*B46/1000</f>
        <v>0</v>
      </c>
      <c r="I46" s="1189">
        <f>G46*F46</f>
        <v>0</v>
      </c>
    </row>
    <row r="47" spans="1:15" s="1168" customFormat="1" ht="15.75">
      <c r="A47" s="1173">
        <f>A46/B45</f>
        <v>2.052</v>
      </c>
      <c r="B47" s="1164"/>
      <c r="C47" s="1157" t="s">
        <v>17</v>
      </c>
      <c r="D47" s="1156"/>
      <c r="E47" s="1187"/>
      <c r="F47" s="1173">
        <f>A47</f>
        <v>2.052</v>
      </c>
      <c r="G47" s="1158"/>
      <c r="H47" s="1188">
        <f>D47*B47/1000</f>
        <v>0</v>
      </c>
      <c r="I47" s="1189">
        <f>G47*F47</f>
        <v>0</v>
      </c>
    </row>
    <row r="48" spans="1:15" s="1168" customFormat="1" ht="15.75">
      <c r="A48" s="1173"/>
      <c r="B48" s="1164"/>
      <c r="C48" s="1157"/>
      <c r="D48" s="1156"/>
      <c r="E48" s="1187"/>
      <c r="F48" s="1173"/>
      <c r="G48" s="1158"/>
      <c r="H48" s="1188"/>
      <c r="I48" s="1189"/>
    </row>
    <row r="49" spans="1:9" s="1168" customFormat="1" ht="15.75">
      <c r="A49" s="1173">
        <f>A46+A41+A36+A30+A23</f>
        <v>11336.003924000002</v>
      </c>
      <c r="B49" s="1157"/>
      <c r="C49" s="1164" t="s">
        <v>21</v>
      </c>
      <c r="D49" s="1157"/>
      <c r="E49" s="1158"/>
      <c r="F49" s="1173">
        <f>F50*B45</f>
        <v>11336.003924000002</v>
      </c>
      <c r="G49" s="1158"/>
      <c r="H49" s="1155"/>
      <c r="I49" s="1189">
        <f>SUM(I14:I48)</f>
        <v>11336.003924000001</v>
      </c>
    </row>
    <row r="50" spans="1:9" s="1168" customFormat="1" ht="15.75">
      <c r="A50" s="1173">
        <f>A49/B45</f>
        <v>52.000018000000011</v>
      </c>
      <c r="B50" s="1157"/>
      <c r="C50" s="1164" t="s">
        <v>17</v>
      </c>
      <c r="D50" s="1157"/>
      <c r="E50" s="1158"/>
      <c r="F50" s="1173">
        <f>A50</f>
        <v>52.000018000000011</v>
      </c>
      <c r="G50" s="1158"/>
      <c r="H50" s="1188"/>
      <c r="I50" s="1189"/>
    </row>
    <row r="51" spans="1:9" s="1168" customFormat="1" ht="15.75">
      <c r="C51" s="1461" t="s">
        <v>101</v>
      </c>
      <c r="D51" s="1461"/>
      <c r="E51" s="1461"/>
      <c r="F51" s="1461"/>
      <c r="G51" s="1461"/>
      <c r="H51" s="1246"/>
      <c r="I51" s="1150"/>
    </row>
    <row r="52" spans="1:9" s="1168" customFormat="1" ht="15.75">
      <c r="C52" s="1461" t="s">
        <v>22</v>
      </c>
      <c r="D52" s="1461"/>
      <c r="E52" s="1461"/>
      <c r="F52" s="1461"/>
      <c r="G52" s="1461"/>
      <c r="H52" s="1246"/>
      <c r="I52" s="1150"/>
    </row>
    <row r="53" spans="1:9" s="1168" customFormat="1" ht="15.75">
      <c r="B53" s="1247"/>
      <c r="C53" s="1247" t="s">
        <v>23</v>
      </c>
      <c r="D53" s="1247"/>
      <c r="E53" s="1247"/>
      <c r="F53" s="1247"/>
      <c r="G53" s="1247"/>
      <c r="H53" s="1150"/>
      <c r="I53" s="1150"/>
    </row>
  </sheetData>
  <mergeCells count="13">
    <mergeCell ref="C52:G5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6:D26"/>
    <mergeCell ref="C51:G51"/>
  </mergeCells>
  <pageMargins left="0.7" right="0.7" top="0.75" bottom="0.75" header="0.3" footer="0.3"/>
  <pageSetup paperSize="9" scale="74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O45"/>
  <sheetViews>
    <sheetView view="pageBreakPreview" topLeftCell="A11" zoomScale="84" zoomScaleSheetLayoutView="84" workbookViewId="0">
      <selection activeCell="D37" sqref="D37"/>
    </sheetView>
  </sheetViews>
  <sheetFormatPr defaultRowHeight="15"/>
  <cols>
    <col min="1" max="1" width="12.7109375" style="1549" customWidth="1"/>
    <col min="2" max="2" width="10.7109375" style="1549" customWidth="1"/>
    <col min="3" max="3" width="50.7109375" style="1549" customWidth="1"/>
    <col min="4" max="4" width="10.7109375" style="1549" customWidth="1"/>
    <col min="5" max="7" width="12.7109375" style="1549" customWidth="1"/>
    <col min="8" max="8" width="10.7109375" style="1549" customWidth="1"/>
    <col min="9" max="9" width="12.7109375" style="1549" customWidth="1"/>
    <col min="10" max="16384" width="9.140625" style="1549"/>
  </cols>
  <sheetData>
    <row r="1" spans="1:9" s="1473" customFormat="1" ht="15.95" customHeight="1">
      <c r="H1" s="1474"/>
      <c r="I1" s="1474"/>
    </row>
    <row r="2" spans="1:9" s="1473" customFormat="1" ht="15.95" customHeight="1">
      <c r="A2" s="1475"/>
      <c r="B2" s="1476" t="s">
        <v>0</v>
      </c>
      <c r="C2" s="1476"/>
      <c r="D2" s="1476"/>
      <c r="E2" s="1476"/>
      <c r="F2" s="1476"/>
      <c r="G2" s="1476"/>
      <c r="H2" s="1474"/>
      <c r="I2" s="1474"/>
    </row>
    <row r="3" spans="1:9" s="1473" customFormat="1" ht="15.95" customHeight="1">
      <c r="A3" s="1475"/>
      <c r="B3" s="1476"/>
      <c r="C3" s="1476"/>
      <c r="D3" s="1476"/>
      <c r="E3" s="1476"/>
      <c r="F3" s="1476"/>
      <c r="G3" s="1476"/>
      <c r="H3" s="1474"/>
      <c r="I3" s="1474"/>
    </row>
    <row r="4" spans="1:9" s="1473" customFormat="1" ht="30" customHeight="1">
      <c r="A4" s="1475"/>
      <c r="B4" s="1477"/>
      <c r="C4" s="1478" t="s">
        <v>1</v>
      </c>
      <c r="D4" s="1479" t="s">
        <v>2</v>
      </c>
      <c r="E4" s="1480" t="s">
        <v>3</v>
      </c>
      <c r="F4" s="1481"/>
      <c r="G4" s="1482"/>
      <c r="H4" s="1474"/>
      <c r="I4" s="1474"/>
    </row>
    <row r="5" spans="1:9" s="1473" customFormat="1" ht="30" customHeight="1">
      <c r="A5" s="1483"/>
      <c r="B5" s="1484"/>
      <c r="C5" s="1485"/>
      <c r="D5" s="1486"/>
      <c r="E5" s="1487"/>
      <c r="F5" s="1488" t="s">
        <v>4</v>
      </c>
      <c r="G5" s="1489"/>
      <c r="H5" s="1474"/>
      <c r="I5" s="1474"/>
    </row>
    <row r="6" spans="1:9" s="1473" customFormat="1" ht="15.95" customHeight="1">
      <c r="A6" s="1490"/>
      <c r="B6" s="1491"/>
      <c r="C6" s="1492"/>
      <c r="D6" s="1493"/>
      <c r="E6" s="1494"/>
      <c r="F6" s="1495" t="s">
        <v>5</v>
      </c>
      <c r="G6" s="1496"/>
      <c r="H6" s="1474"/>
      <c r="I6" s="1474"/>
    </row>
    <row r="7" spans="1:9" s="1473" customFormat="1" ht="15.95" customHeight="1">
      <c r="A7" s="1490"/>
      <c r="B7" s="1497"/>
      <c r="C7" s="1492"/>
      <c r="D7" s="1493"/>
      <c r="E7" s="1494"/>
      <c r="F7" s="1498"/>
      <c r="G7" s="1499"/>
      <c r="H7" s="1474"/>
      <c r="I7" s="1474"/>
    </row>
    <row r="8" spans="1:9" s="1473" customFormat="1" ht="15.95" customHeight="1">
      <c r="A8" s="1490"/>
      <c r="B8" s="1497"/>
      <c r="C8" s="1492"/>
      <c r="D8" s="1493"/>
      <c r="E8" s="1494"/>
      <c r="F8" s="1500"/>
      <c r="G8" s="1501"/>
      <c r="H8" s="1474"/>
      <c r="I8" s="1474"/>
    </row>
    <row r="9" spans="1:9" s="1473" customFormat="1" ht="15.95" customHeight="1">
      <c r="A9" s="1490"/>
      <c r="B9" s="1497"/>
      <c r="C9" s="1502"/>
      <c r="D9" s="1493"/>
      <c r="E9" s="1494"/>
      <c r="F9" s="1481"/>
      <c r="G9" s="1503"/>
      <c r="H9" s="1474"/>
      <c r="I9" s="1474"/>
    </row>
    <row r="10" spans="1:9" s="1473" customFormat="1" ht="15.95" customHeight="1">
      <c r="A10" s="1504"/>
      <c r="B10" s="1505"/>
      <c r="C10" s="1492"/>
      <c r="D10" s="1493"/>
      <c r="E10" s="1494"/>
      <c r="F10" s="1481"/>
      <c r="G10" s="1503"/>
      <c r="H10" s="1474"/>
      <c r="I10" s="1474"/>
    </row>
    <row r="11" spans="1:9" s="1473" customFormat="1" ht="20.100000000000001" customHeight="1">
      <c r="A11" s="1475"/>
      <c r="B11" s="1506"/>
      <c r="C11" s="1507" t="s">
        <v>172</v>
      </c>
      <c r="D11" s="1482"/>
      <c r="E11" s="1481"/>
      <c r="F11" s="1481"/>
      <c r="G11" s="1482"/>
      <c r="H11" s="1474"/>
      <c r="I11" s="1474"/>
    </row>
    <row r="12" spans="1:9" s="1473" customFormat="1" ht="60" customHeight="1">
      <c r="A12" s="1508" t="s">
        <v>6</v>
      </c>
      <c r="B12" s="1509" t="s">
        <v>7</v>
      </c>
      <c r="C12" s="1509" t="s">
        <v>8</v>
      </c>
      <c r="D12" s="1509" t="s">
        <v>9</v>
      </c>
      <c r="E12" s="1510" t="s">
        <v>10</v>
      </c>
      <c r="F12" s="1509" t="s">
        <v>11</v>
      </c>
      <c r="G12" s="1510" t="s">
        <v>12</v>
      </c>
      <c r="H12" s="1474"/>
      <c r="I12" s="1474"/>
    </row>
    <row r="13" spans="1:9" s="1473" customFormat="1" ht="20.100000000000001" customHeight="1">
      <c r="A13" s="1511"/>
      <c r="B13" s="1512"/>
      <c r="C13" s="1513">
        <v>45246</v>
      </c>
      <c r="D13" s="1509"/>
      <c r="E13" s="1510"/>
      <c r="F13" s="1512"/>
      <c r="G13" s="1510"/>
      <c r="H13" s="1474"/>
      <c r="I13" s="1474"/>
    </row>
    <row r="14" spans="1:9" s="1506" customFormat="1" ht="15.95" customHeight="1">
      <c r="A14" s="1511"/>
      <c r="B14" s="1492"/>
      <c r="C14" s="1514"/>
      <c r="D14" s="1497"/>
      <c r="E14" s="1515"/>
      <c r="F14" s="1511"/>
      <c r="G14" s="1515"/>
      <c r="H14" s="1516"/>
      <c r="I14" s="1517"/>
    </row>
    <row r="15" spans="1:9" s="1233" customFormat="1" ht="15.95" customHeight="1">
      <c r="A15" s="1226"/>
      <c r="B15" s="1518">
        <v>200</v>
      </c>
      <c r="C15" s="1519" t="s">
        <v>103</v>
      </c>
      <c r="D15" s="1227"/>
      <c r="E15" s="1520"/>
      <c r="F15" s="1521"/>
      <c r="G15" s="1229"/>
      <c r="H15" s="1231"/>
      <c r="I15" s="1232"/>
    </row>
    <row r="16" spans="1:9" s="1233" customFormat="1" ht="15.95" customHeight="1">
      <c r="A16" s="1226">
        <f t="shared" ref="A16:A20" si="0">E16*F16</f>
        <v>11.73</v>
      </c>
      <c r="B16" s="1228">
        <v>17</v>
      </c>
      <c r="C16" s="1227" t="s">
        <v>104</v>
      </c>
      <c r="D16" s="1228">
        <v>30</v>
      </c>
      <c r="E16" s="1229">
        <f t="shared" ref="E16:E20" si="1">D16*B16/1000</f>
        <v>0.51</v>
      </c>
      <c r="F16" s="1226">
        <v>23</v>
      </c>
      <c r="G16" s="1522">
        <f>E16</f>
        <v>0.51</v>
      </c>
      <c r="H16" s="1231">
        <f t="shared" ref="H16:H22" si="2">D16*B16/1000</f>
        <v>0.51</v>
      </c>
      <c r="I16" s="1232">
        <f>G16*F16</f>
        <v>11.73</v>
      </c>
    </row>
    <row r="17" spans="1:15" s="1233" customFormat="1" ht="15.95" customHeight="1">
      <c r="A17" s="1226">
        <f t="shared" si="0"/>
        <v>50.745000000000005</v>
      </c>
      <c r="B17" s="1228">
        <v>17</v>
      </c>
      <c r="C17" s="1227" t="s">
        <v>13</v>
      </c>
      <c r="D17" s="1228">
        <v>5</v>
      </c>
      <c r="E17" s="1229">
        <f t="shared" si="1"/>
        <v>8.5000000000000006E-2</v>
      </c>
      <c r="F17" s="1226">
        <v>597</v>
      </c>
      <c r="G17" s="1230">
        <f>E17</f>
        <v>8.5000000000000006E-2</v>
      </c>
      <c r="H17" s="1231">
        <f t="shared" si="2"/>
        <v>8.5000000000000006E-2</v>
      </c>
      <c r="I17" s="1232">
        <f t="shared" ref="I17:I22" si="3">G17*F17</f>
        <v>50.745000000000005</v>
      </c>
    </row>
    <row r="18" spans="1:15" s="1233" customFormat="1" ht="15.95" customHeight="1">
      <c r="A18" s="1226">
        <f t="shared" si="0"/>
        <v>168.13</v>
      </c>
      <c r="B18" s="1228">
        <v>17</v>
      </c>
      <c r="C18" s="1227" t="s">
        <v>35</v>
      </c>
      <c r="D18" s="1228">
        <v>23</v>
      </c>
      <c r="E18" s="1229">
        <f t="shared" si="1"/>
        <v>0.39100000000000001</v>
      </c>
      <c r="F18" s="1226">
        <v>430</v>
      </c>
      <c r="G18" s="1522">
        <f>E18</f>
        <v>0.39100000000000001</v>
      </c>
      <c r="H18" s="1231">
        <f t="shared" si="2"/>
        <v>0.39100000000000001</v>
      </c>
      <c r="I18" s="1232">
        <f t="shared" si="3"/>
        <v>168.13</v>
      </c>
    </row>
    <row r="19" spans="1:15" s="277" customFormat="1" ht="15.95" customHeight="1">
      <c r="A19" s="1226">
        <f t="shared" si="0"/>
        <v>6.3325000000000005</v>
      </c>
      <c r="B19" s="1228">
        <v>17</v>
      </c>
      <c r="C19" s="291" t="s">
        <v>14</v>
      </c>
      <c r="D19" s="292">
        <v>5</v>
      </c>
      <c r="E19" s="274">
        <f t="shared" si="1"/>
        <v>8.5000000000000006E-2</v>
      </c>
      <c r="F19" s="290">
        <v>74.5</v>
      </c>
      <c r="G19" s="293">
        <f>E19+E26</f>
        <v>0.255</v>
      </c>
      <c r="H19" s="275">
        <f t="shared" si="2"/>
        <v>8.5000000000000006E-2</v>
      </c>
      <c r="I19" s="276">
        <f t="shared" si="3"/>
        <v>18.997499999999999</v>
      </c>
    </row>
    <row r="20" spans="1:15" s="1233" customFormat="1" ht="15.95" customHeight="1">
      <c r="A20" s="1226">
        <f t="shared" si="0"/>
        <v>0.27200000000000002</v>
      </c>
      <c r="B20" s="1228">
        <v>17</v>
      </c>
      <c r="C20" s="1227" t="s">
        <v>15</v>
      </c>
      <c r="D20" s="1228">
        <v>1</v>
      </c>
      <c r="E20" s="1229">
        <f t="shared" si="1"/>
        <v>1.7000000000000001E-2</v>
      </c>
      <c r="F20" s="1226">
        <v>16</v>
      </c>
      <c r="G20" s="1230">
        <f>E20</f>
        <v>1.7000000000000001E-2</v>
      </c>
      <c r="H20" s="1231">
        <f t="shared" si="2"/>
        <v>1.7000000000000001E-2</v>
      </c>
      <c r="I20" s="1232">
        <f t="shared" si="3"/>
        <v>0.27200000000000002</v>
      </c>
    </row>
    <row r="21" spans="1:15" s="1233" customFormat="1" ht="15.95" customHeight="1">
      <c r="A21" s="1226">
        <f>SUM(A16:A20)</f>
        <v>237.20950000000002</v>
      </c>
      <c r="B21" s="1228"/>
      <c r="C21" s="1227" t="s">
        <v>16</v>
      </c>
      <c r="D21" s="1228"/>
      <c r="E21" s="1229"/>
      <c r="F21" s="1226"/>
      <c r="G21" s="1230"/>
      <c r="H21" s="1231">
        <f t="shared" si="2"/>
        <v>0</v>
      </c>
      <c r="I21" s="1232">
        <f t="shared" si="3"/>
        <v>0</v>
      </c>
    </row>
    <row r="22" spans="1:15" s="1233" customFormat="1" ht="15.95" customHeight="1">
      <c r="A22" s="1523">
        <f>A21/B20</f>
        <v>13.953500000000002</v>
      </c>
      <c r="B22" s="1227"/>
      <c r="C22" s="1227" t="s">
        <v>17</v>
      </c>
      <c r="D22" s="1228"/>
      <c r="E22" s="1229"/>
      <c r="F22" s="1523">
        <f>A22</f>
        <v>13.953500000000002</v>
      </c>
      <c r="G22" s="1230"/>
      <c r="H22" s="1231">
        <f t="shared" si="2"/>
        <v>0</v>
      </c>
      <c r="I22" s="1232">
        <f t="shared" si="3"/>
        <v>0</v>
      </c>
    </row>
    <row r="23" spans="1:15" s="1233" customFormat="1" ht="15.95" customHeight="1">
      <c r="A23" s="1523"/>
      <c r="B23" s="1227"/>
      <c r="C23" s="1227"/>
      <c r="D23" s="1228"/>
      <c r="E23" s="1229"/>
      <c r="F23" s="1523"/>
      <c r="G23" s="1230"/>
      <c r="H23" s="1231"/>
      <c r="I23" s="1232"/>
    </row>
    <row r="24" spans="1:15" s="277" customFormat="1" ht="15.95" customHeight="1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 ht="15.95" customHeight="1">
      <c r="A25" s="290">
        <f>E25*F25</f>
        <v>8.0750000000000011</v>
      </c>
      <c r="B25" s="292">
        <v>17</v>
      </c>
      <c r="C25" s="291" t="s">
        <v>112</v>
      </c>
      <c r="D25" s="292">
        <v>1</v>
      </c>
      <c r="E25" s="274">
        <f>D25*B25/1000</f>
        <v>1.7000000000000001E-2</v>
      </c>
      <c r="F25" s="290">
        <v>475</v>
      </c>
      <c r="G25" s="293">
        <f>E25</f>
        <v>1.7000000000000001E-2</v>
      </c>
      <c r="H25" s="275">
        <f>D25*B25/1000</f>
        <v>1.7000000000000001E-2</v>
      </c>
      <c r="I25" s="276">
        <f>G25*F25</f>
        <v>8.0750000000000011</v>
      </c>
    </row>
    <row r="26" spans="1:15" s="277" customFormat="1" ht="15.95" customHeight="1">
      <c r="A26" s="290">
        <f>E26*F26</f>
        <v>12.665000000000001</v>
      </c>
      <c r="B26" s="292">
        <v>17</v>
      </c>
      <c r="C26" s="291" t="s">
        <v>14</v>
      </c>
      <c r="D26" s="292">
        <v>10</v>
      </c>
      <c r="E26" s="274">
        <f>D26*B26/1000</f>
        <v>0.17</v>
      </c>
      <c r="F26" s="290">
        <v>74.5</v>
      </c>
      <c r="G26" s="293"/>
      <c r="H26" s="275">
        <f>D26*B26/1000</f>
        <v>0.17</v>
      </c>
      <c r="I26" s="276">
        <f>G26*F26</f>
        <v>0</v>
      </c>
    </row>
    <row r="27" spans="1:15" s="277" customFormat="1" ht="15.95" customHeight="1">
      <c r="A27" s="290">
        <f>SUM(A25:A26)</f>
        <v>20.740000000000002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95" customHeight="1">
      <c r="A28" s="270">
        <f>A27/B25</f>
        <v>1.2200000000000002</v>
      </c>
      <c r="B28" s="300"/>
      <c r="C28" s="271" t="s">
        <v>17</v>
      </c>
      <c r="D28" s="292"/>
      <c r="E28" s="274"/>
      <c r="F28" s="270">
        <f>A28</f>
        <v>1.2200000000000002</v>
      </c>
      <c r="G28" s="298"/>
      <c r="H28" s="275">
        <f>D28*B28/1000</f>
        <v>0</v>
      </c>
      <c r="I28" s="276">
        <f>G28*F28</f>
        <v>0</v>
      </c>
    </row>
    <row r="29" spans="1:15" s="277" customFormat="1" ht="15.95" customHeight="1">
      <c r="A29" s="270"/>
      <c r="B29" s="271"/>
      <c r="C29" s="574"/>
      <c r="D29" s="273"/>
      <c r="E29" s="274"/>
      <c r="F29" s="270"/>
      <c r="G29" s="274"/>
      <c r="H29" s="275"/>
      <c r="I29" s="276"/>
    </row>
    <row r="30" spans="1:15" s="1532" customFormat="1" ht="15.95" customHeight="1">
      <c r="A30" s="1524"/>
      <c r="B30" s="1525">
        <v>37</v>
      </c>
      <c r="C30" s="1526" t="s">
        <v>56</v>
      </c>
      <c r="D30" s="1527"/>
      <c r="E30" s="1528"/>
      <c r="F30" s="1529"/>
      <c r="G30" s="1528"/>
      <c r="H30" s="1530"/>
      <c r="I30" s="1531"/>
    </row>
    <row r="31" spans="1:15" s="1532" customFormat="1" ht="15.95" customHeight="1">
      <c r="A31" s="1533">
        <f>E31*F31</f>
        <v>59.787284700000001</v>
      </c>
      <c r="B31" s="1534">
        <v>17</v>
      </c>
      <c r="C31" s="1535" t="s">
        <v>56</v>
      </c>
      <c r="D31" s="1534">
        <v>37.058999999999997</v>
      </c>
      <c r="E31" s="1536">
        <f>D31*B31/1000</f>
        <v>0.63000299999999998</v>
      </c>
      <c r="F31" s="1533">
        <v>94.9</v>
      </c>
      <c r="G31" s="1550">
        <f>E31+E44</f>
        <v>0.63000299999999998</v>
      </c>
      <c r="H31" s="1530">
        <f>D31*B31/1000</f>
        <v>0.63000299999999998</v>
      </c>
      <c r="I31" s="1531">
        <f>G31*F31</f>
        <v>59.787284700000001</v>
      </c>
    </row>
    <row r="32" spans="1:15" s="1532" customFormat="1" ht="15.95" customHeight="1">
      <c r="A32" s="1533">
        <f>SUM(A31)</f>
        <v>59.787284700000001</v>
      </c>
      <c r="B32" s="1527"/>
      <c r="C32" s="1527" t="s">
        <v>16</v>
      </c>
      <c r="D32" s="1534"/>
      <c r="E32" s="1536"/>
      <c r="F32" s="1533"/>
      <c r="G32" s="1528"/>
      <c r="H32" s="1530">
        <f>D32*B32/1000</f>
        <v>0</v>
      </c>
      <c r="I32" s="1531">
        <f>G32*F32</f>
        <v>0</v>
      </c>
    </row>
    <row r="33" spans="1:9" s="1532" customFormat="1" ht="15.95" customHeight="1">
      <c r="A33" s="1537">
        <f>A32/B31</f>
        <v>3.5168990999999998</v>
      </c>
      <c r="B33" s="1538"/>
      <c r="C33" s="1527" t="s">
        <v>17</v>
      </c>
      <c r="D33" s="1534"/>
      <c r="E33" s="1536"/>
      <c r="F33" s="1537">
        <f>A33</f>
        <v>3.5168990999999998</v>
      </c>
      <c r="G33" s="1528"/>
      <c r="H33" s="1530">
        <f>D33*B33/1000</f>
        <v>0</v>
      </c>
      <c r="I33" s="1531">
        <f>G33*F33</f>
        <v>0</v>
      </c>
    </row>
    <row r="34" spans="1:9" s="1506" customFormat="1" ht="15.95" customHeight="1">
      <c r="A34" s="1511"/>
      <c r="B34" s="1502"/>
      <c r="C34" s="1492"/>
      <c r="D34" s="1491"/>
      <c r="E34" s="1515"/>
      <c r="F34" s="1511"/>
      <c r="G34" s="1493"/>
      <c r="H34" s="1516"/>
      <c r="I34" s="1517"/>
    </row>
    <row r="35" spans="1:9" s="1506" customFormat="1" ht="15.95" customHeight="1">
      <c r="A35" s="1539"/>
      <c r="B35" s="1540">
        <v>15</v>
      </c>
      <c r="C35" s="1541" t="s">
        <v>19</v>
      </c>
      <c r="D35" s="1492"/>
      <c r="E35" s="1493"/>
      <c r="F35" s="1542"/>
      <c r="G35" s="1493"/>
      <c r="H35" s="1516"/>
      <c r="I35" s="1517"/>
    </row>
    <row r="36" spans="1:9" s="1506" customFormat="1" ht="15.95" customHeight="1">
      <c r="A36" s="1543">
        <f>E36*F36</f>
        <v>22.267450000000004</v>
      </c>
      <c r="B36" s="1491">
        <v>17</v>
      </c>
      <c r="C36" s="1544" t="s">
        <v>20</v>
      </c>
      <c r="D36" s="1491">
        <v>15.41</v>
      </c>
      <c r="E36" s="1515">
        <f>D36*B36/1000</f>
        <v>0.26197000000000004</v>
      </c>
      <c r="F36" s="1543">
        <v>85</v>
      </c>
      <c r="G36" s="1545">
        <f>E36</f>
        <v>0.26197000000000004</v>
      </c>
      <c r="H36" s="1516">
        <f>D36*B36/1000</f>
        <v>0.26197000000000004</v>
      </c>
      <c r="I36" s="1517">
        <f>G36*F36</f>
        <v>22.267450000000004</v>
      </c>
    </row>
    <row r="37" spans="1:9" s="1506" customFormat="1" ht="15.95" customHeight="1">
      <c r="A37" s="1543">
        <f>SUM(A36)</f>
        <v>22.267450000000004</v>
      </c>
      <c r="B37" s="1492"/>
      <c r="C37" s="1492" t="s">
        <v>16</v>
      </c>
      <c r="D37" s="1491"/>
      <c r="E37" s="1515"/>
      <c r="F37" s="1543"/>
      <c r="G37" s="1493"/>
      <c r="H37" s="1516">
        <f>D37*B37/1000</f>
        <v>0</v>
      </c>
      <c r="I37" s="1517">
        <f>G37*F37</f>
        <v>0</v>
      </c>
    </row>
    <row r="38" spans="1:9" s="1506" customFormat="1" ht="15.95" customHeight="1">
      <c r="A38" s="1511">
        <f>A37/B36</f>
        <v>1.3098500000000002</v>
      </c>
      <c r="B38" s="1502"/>
      <c r="C38" s="1492" t="s">
        <v>17</v>
      </c>
      <c r="D38" s="1491"/>
      <c r="E38" s="1515"/>
      <c r="F38" s="1511">
        <f>A38</f>
        <v>1.3098500000000002</v>
      </c>
      <c r="G38" s="1493"/>
      <c r="H38" s="1516">
        <f>D38*B38/1000</f>
        <v>0</v>
      </c>
      <c r="I38" s="1517">
        <f>G38*F38</f>
        <v>0</v>
      </c>
    </row>
    <row r="39" spans="1:9" s="1506" customFormat="1" ht="15.95" customHeight="1">
      <c r="A39" s="1511"/>
      <c r="B39" s="1502"/>
      <c r="C39" s="1492"/>
      <c r="D39" s="1491"/>
      <c r="E39" s="1515"/>
      <c r="F39" s="1511"/>
      <c r="G39" s="1493"/>
      <c r="H39" s="1516"/>
      <c r="I39" s="1517"/>
    </row>
    <row r="40" spans="1:9" s="1506" customFormat="1" ht="15.95" customHeight="1">
      <c r="A40" s="1511">
        <f>A37+A21+A27+A32</f>
        <v>340.00423470000004</v>
      </c>
      <c r="B40" s="1492"/>
      <c r="C40" s="1502" t="s">
        <v>21</v>
      </c>
      <c r="D40" s="1492"/>
      <c r="E40" s="1493"/>
      <c r="F40" s="1511">
        <f>F41*B36</f>
        <v>340.00423470000004</v>
      </c>
      <c r="G40" s="1493"/>
      <c r="H40" s="1490"/>
      <c r="I40" s="1517">
        <f>SUM(I14:I39)</f>
        <v>340.00423469999998</v>
      </c>
    </row>
    <row r="41" spans="1:9" s="1506" customFormat="1" ht="15.95" customHeight="1">
      <c r="A41" s="1511">
        <f>A40/B36</f>
        <v>20.000249100000001</v>
      </c>
      <c r="B41" s="1492"/>
      <c r="C41" s="1502" t="s">
        <v>17</v>
      </c>
      <c r="D41" s="1492"/>
      <c r="E41" s="1493"/>
      <c r="F41" s="1511">
        <f>A41</f>
        <v>20.000249100000001</v>
      </c>
      <c r="G41" s="1493"/>
      <c r="H41" s="1516"/>
      <c r="I41" s="1517"/>
    </row>
    <row r="42" spans="1:9" s="1506" customFormat="1" ht="15.95" customHeight="1">
      <c r="C42" s="1546" t="s">
        <v>101</v>
      </c>
      <c r="D42" s="1546"/>
      <c r="E42" s="1546"/>
      <c r="F42" s="1546"/>
      <c r="G42" s="1546"/>
      <c r="H42" s="1547"/>
      <c r="I42" s="1474"/>
    </row>
    <row r="43" spans="1:9" s="1506" customFormat="1" ht="15.95" customHeight="1">
      <c r="C43" s="1546" t="s">
        <v>22</v>
      </c>
      <c r="D43" s="1546"/>
      <c r="E43" s="1546"/>
      <c r="F43" s="1546"/>
      <c r="G43" s="1546"/>
      <c r="H43" s="1547"/>
      <c r="I43" s="1474"/>
    </row>
    <row r="44" spans="1:9" s="1506" customFormat="1" ht="15.95" customHeight="1">
      <c r="B44" s="1548"/>
      <c r="C44" s="1548" t="s">
        <v>23</v>
      </c>
      <c r="D44" s="1548"/>
      <c r="E44" s="1548"/>
      <c r="F44" s="1548"/>
      <c r="G44" s="1548"/>
      <c r="H44" s="1474"/>
      <c r="I44" s="1474"/>
    </row>
    <row r="45" spans="1:9" s="1473" customFormat="1"/>
  </sheetData>
  <mergeCells count="11">
    <mergeCell ref="F6:G6"/>
    <mergeCell ref="F8:G8"/>
    <mergeCell ref="C42:G42"/>
    <mergeCell ref="C43:G43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O47"/>
  <sheetViews>
    <sheetView view="pageBreakPreview" topLeftCell="A13" zoomScale="84" zoomScaleSheetLayoutView="84" workbookViewId="0">
      <selection activeCell="F27" sqref="F27"/>
    </sheetView>
  </sheetViews>
  <sheetFormatPr defaultRowHeight="15"/>
  <cols>
    <col min="1" max="1" width="12.7109375" style="705" customWidth="1"/>
    <col min="2" max="2" width="10.7109375" style="705" customWidth="1"/>
    <col min="3" max="3" width="50.7109375" style="705" customWidth="1"/>
    <col min="4" max="4" width="10.7109375" style="705" customWidth="1"/>
    <col min="5" max="7" width="12.7109375" style="705" customWidth="1"/>
    <col min="8" max="8" width="10.7109375" style="705" customWidth="1"/>
    <col min="9" max="9" width="12.7109375" style="705" customWidth="1"/>
    <col min="10" max="16384" width="9.140625" style="705"/>
  </cols>
  <sheetData>
    <row r="1" spans="1:9" s="666" customFormat="1" ht="15.95" customHeight="1">
      <c r="H1" s="667"/>
      <c r="I1" s="667"/>
    </row>
    <row r="2" spans="1:9" s="666" customFormat="1" ht="15.95" customHeight="1">
      <c r="A2" s="668"/>
      <c r="B2" s="1376" t="s">
        <v>0</v>
      </c>
      <c r="C2" s="1376"/>
      <c r="D2" s="1376"/>
      <c r="E2" s="1376"/>
      <c r="F2" s="1376"/>
      <c r="G2" s="1376"/>
      <c r="H2" s="667"/>
      <c r="I2" s="667"/>
    </row>
    <row r="3" spans="1:9" s="666" customFormat="1" ht="15.95" customHeight="1">
      <c r="A3" s="668"/>
      <c r="B3" s="1376"/>
      <c r="C3" s="1376"/>
      <c r="D3" s="1376"/>
      <c r="E3" s="1376"/>
      <c r="F3" s="1376"/>
      <c r="G3" s="1376"/>
      <c r="H3" s="667"/>
      <c r="I3" s="667"/>
    </row>
    <row r="4" spans="1:9" s="666" customFormat="1" ht="30" customHeight="1">
      <c r="A4" s="668"/>
      <c r="B4" s="1377"/>
      <c r="C4" s="1379" t="s">
        <v>1</v>
      </c>
      <c r="D4" s="1381" t="s">
        <v>2</v>
      </c>
      <c r="E4" s="1383" t="s">
        <v>3</v>
      </c>
      <c r="F4" s="669"/>
      <c r="G4" s="670"/>
      <c r="H4" s="667"/>
      <c r="I4" s="667"/>
    </row>
    <row r="5" spans="1:9" s="666" customFormat="1" ht="30" customHeight="1">
      <c r="A5" s="671"/>
      <c r="B5" s="1378"/>
      <c r="C5" s="1380"/>
      <c r="D5" s="1382"/>
      <c r="E5" s="1384"/>
      <c r="F5" s="1385" t="s">
        <v>4</v>
      </c>
      <c r="G5" s="1386"/>
      <c r="H5" s="667"/>
      <c r="I5" s="667"/>
    </row>
    <row r="6" spans="1:9" s="666" customFormat="1" ht="15.95" customHeight="1">
      <c r="A6" s="672"/>
      <c r="B6" s="673"/>
      <c r="C6" s="674"/>
      <c r="D6" s="675"/>
      <c r="E6" s="676"/>
      <c r="F6" s="1371" t="s">
        <v>5</v>
      </c>
      <c r="G6" s="1372"/>
      <c r="H6" s="667"/>
      <c r="I6" s="667"/>
    </row>
    <row r="7" spans="1:9" s="666" customFormat="1" ht="15.95" customHeight="1">
      <c r="A7" s="672"/>
      <c r="B7" s="677"/>
      <c r="C7" s="674"/>
      <c r="D7" s="675"/>
      <c r="E7" s="676"/>
      <c r="F7" s="678"/>
      <c r="G7" s="1148"/>
      <c r="H7" s="667"/>
      <c r="I7" s="667"/>
    </row>
    <row r="8" spans="1:9" s="666" customFormat="1" ht="15.95" customHeight="1">
      <c r="A8" s="672"/>
      <c r="B8" s="677"/>
      <c r="C8" s="674"/>
      <c r="D8" s="675"/>
      <c r="E8" s="676"/>
      <c r="F8" s="1373"/>
      <c r="G8" s="1374"/>
      <c r="H8" s="667"/>
      <c r="I8" s="667"/>
    </row>
    <row r="9" spans="1:9" s="666" customFormat="1" ht="15.95" customHeight="1">
      <c r="A9" s="672"/>
      <c r="B9" s="677"/>
      <c r="C9" s="680"/>
      <c r="D9" s="675"/>
      <c r="E9" s="676"/>
      <c r="F9" s="669"/>
      <c r="G9" s="681"/>
      <c r="H9" s="667"/>
      <c r="I9" s="667"/>
    </row>
    <row r="10" spans="1:9" s="666" customFormat="1" ht="15.95" customHeight="1">
      <c r="A10" s="682"/>
      <c r="B10" s="683"/>
      <c r="C10" s="674"/>
      <c r="D10" s="675"/>
      <c r="E10" s="676"/>
      <c r="F10" s="669"/>
      <c r="G10" s="681"/>
      <c r="H10" s="667"/>
      <c r="I10" s="667"/>
    </row>
    <row r="11" spans="1:9" s="666" customFormat="1" ht="20.100000000000001" customHeight="1">
      <c r="A11" s="668"/>
      <c r="B11" s="684"/>
      <c r="C11" s="685" t="s">
        <v>161</v>
      </c>
      <c r="D11" s="670"/>
      <c r="E11" s="669"/>
      <c r="F11" s="669"/>
      <c r="G11" s="670"/>
      <c r="H11" s="667"/>
      <c r="I11" s="667"/>
    </row>
    <row r="12" spans="1:9" s="666" customFormat="1" ht="60" customHeight="1">
      <c r="A12" s="686" t="s">
        <v>6</v>
      </c>
      <c r="B12" s="687" t="s">
        <v>7</v>
      </c>
      <c r="C12" s="687" t="s">
        <v>8</v>
      </c>
      <c r="D12" s="687" t="s">
        <v>9</v>
      </c>
      <c r="E12" s="688" t="s">
        <v>10</v>
      </c>
      <c r="F12" s="687" t="s">
        <v>11</v>
      </c>
      <c r="G12" s="688" t="s">
        <v>12</v>
      </c>
      <c r="H12" s="667"/>
      <c r="I12" s="667"/>
    </row>
    <row r="13" spans="1:9" s="666" customFormat="1" ht="20.100000000000001" customHeight="1">
      <c r="A13" s="689"/>
      <c r="B13" s="690"/>
      <c r="C13" s="691">
        <v>45246</v>
      </c>
      <c r="D13" s="687"/>
      <c r="E13" s="688"/>
      <c r="F13" s="690"/>
      <c r="G13" s="688"/>
      <c r="H13" s="667"/>
      <c r="I13" s="667"/>
    </row>
    <row r="14" spans="1:9" s="684" customFormat="1" ht="15.95" customHeight="1">
      <c r="A14" s="689"/>
      <c r="B14" s="674"/>
      <c r="C14" s="692"/>
      <c r="D14" s="677"/>
      <c r="E14" s="693"/>
      <c r="F14" s="689"/>
      <c r="G14" s="693"/>
      <c r="H14" s="694"/>
      <c r="I14" s="695"/>
    </row>
    <row r="15" spans="1:9" s="550" customFormat="1" ht="15" customHeight="1">
      <c r="A15" s="543"/>
      <c r="B15" s="583" t="s">
        <v>55</v>
      </c>
      <c r="C15" s="584" t="s">
        <v>45</v>
      </c>
      <c r="D15" s="545"/>
      <c r="E15" s="585"/>
      <c r="F15" s="586"/>
      <c r="G15" s="546"/>
      <c r="H15" s="548"/>
      <c r="I15" s="549"/>
    </row>
    <row r="16" spans="1:9" s="550" customFormat="1" ht="15" customHeight="1">
      <c r="A16" s="543">
        <f>E16*F16</f>
        <v>81.837000000000018</v>
      </c>
      <c r="B16" s="544">
        <v>15</v>
      </c>
      <c r="C16" s="545" t="s">
        <v>188</v>
      </c>
      <c r="D16" s="544">
        <v>36</v>
      </c>
      <c r="E16" s="546">
        <f t="shared" ref="E16:E22" si="0">D16*B16/1000</f>
        <v>0.54</v>
      </c>
      <c r="F16" s="543">
        <v>151.55000000000001</v>
      </c>
      <c r="G16" s="547">
        <f>E16</f>
        <v>0.54</v>
      </c>
      <c r="H16" s="548">
        <f t="shared" ref="H16:H24" si="1">D16*B16/1000</f>
        <v>0.54</v>
      </c>
      <c r="I16" s="549">
        <f t="shared" ref="I16:I24" si="2">G16*F16</f>
        <v>81.837000000000018</v>
      </c>
    </row>
    <row r="17" spans="1:15" s="550" customFormat="1" ht="15" customHeight="1">
      <c r="A17" s="543">
        <f t="shared" ref="A17:A22" si="3">E17*F17</f>
        <v>14.399999999999999</v>
      </c>
      <c r="B17" s="544">
        <v>15</v>
      </c>
      <c r="C17" s="545" t="s">
        <v>42</v>
      </c>
      <c r="D17" s="544">
        <v>16</v>
      </c>
      <c r="E17" s="546">
        <f t="shared" si="0"/>
        <v>0.24</v>
      </c>
      <c r="F17" s="543">
        <v>60</v>
      </c>
      <c r="G17" s="547">
        <f t="shared" ref="G17:G21" si="4">E17</f>
        <v>0.24</v>
      </c>
      <c r="H17" s="548">
        <f t="shared" si="1"/>
        <v>0.24</v>
      </c>
      <c r="I17" s="549">
        <f t="shared" si="2"/>
        <v>14.399999999999999</v>
      </c>
    </row>
    <row r="18" spans="1:15" s="550" customFormat="1" ht="15" customHeight="1">
      <c r="A18" s="543">
        <f t="shared" si="3"/>
        <v>3.75</v>
      </c>
      <c r="B18" s="544">
        <v>15</v>
      </c>
      <c r="C18" s="545" t="s">
        <v>27</v>
      </c>
      <c r="D18" s="544">
        <v>10</v>
      </c>
      <c r="E18" s="546">
        <f t="shared" si="0"/>
        <v>0.15</v>
      </c>
      <c r="F18" s="543">
        <v>25</v>
      </c>
      <c r="G18" s="547">
        <f t="shared" si="4"/>
        <v>0.15</v>
      </c>
      <c r="H18" s="548">
        <f t="shared" si="1"/>
        <v>0.15</v>
      </c>
      <c r="I18" s="549">
        <f t="shared" si="2"/>
        <v>3.75</v>
      </c>
    </row>
    <row r="19" spans="1:15" s="550" customFormat="1" ht="15" customHeight="1">
      <c r="A19" s="543">
        <f t="shared" si="3"/>
        <v>7.0434000000000001</v>
      </c>
      <c r="B19" s="544">
        <v>15</v>
      </c>
      <c r="C19" s="545" t="s">
        <v>28</v>
      </c>
      <c r="D19" s="544">
        <v>4</v>
      </c>
      <c r="E19" s="546">
        <f t="shared" si="0"/>
        <v>0.06</v>
      </c>
      <c r="F19" s="543">
        <v>117.39</v>
      </c>
      <c r="G19" s="547">
        <f t="shared" si="4"/>
        <v>0.06</v>
      </c>
      <c r="H19" s="548">
        <f t="shared" si="1"/>
        <v>0.06</v>
      </c>
      <c r="I19" s="549">
        <f t="shared" si="2"/>
        <v>7.0434000000000001</v>
      </c>
    </row>
    <row r="20" spans="1:15" s="550" customFormat="1" ht="15" customHeight="1">
      <c r="A20" s="543">
        <f t="shared" si="3"/>
        <v>4.3499999999999996</v>
      </c>
      <c r="B20" s="544">
        <v>15</v>
      </c>
      <c r="C20" s="545" t="s">
        <v>29</v>
      </c>
      <c r="D20" s="544">
        <v>10</v>
      </c>
      <c r="E20" s="546">
        <f t="shared" si="0"/>
        <v>0.15</v>
      </c>
      <c r="F20" s="543">
        <v>29</v>
      </c>
      <c r="G20" s="547">
        <f t="shared" si="4"/>
        <v>0.15</v>
      </c>
      <c r="H20" s="548">
        <f t="shared" si="1"/>
        <v>0.15</v>
      </c>
      <c r="I20" s="549">
        <f t="shared" si="2"/>
        <v>4.3499999999999996</v>
      </c>
    </row>
    <row r="21" spans="1:15" s="414" customFormat="1" ht="15.95" customHeight="1">
      <c r="A21" s="543">
        <f t="shared" si="3"/>
        <v>3.4499999999999997</v>
      </c>
      <c r="B21" s="544">
        <v>15</v>
      </c>
      <c r="C21" s="417" t="s">
        <v>30</v>
      </c>
      <c r="D21" s="416">
        <v>2</v>
      </c>
      <c r="E21" s="418">
        <f>B21*D21/1000</f>
        <v>0.03</v>
      </c>
      <c r="F21" s="415">
        <v>115</v>
      </c>
      <c r="G21" s="547">
        <f t="shared" si="4"/>
        <v>0.03</v>
      </c>
      <c r="H21" s="412">
        <f>D21*B21/1000</f>
        <v>0.03</v>
      </c>
      <c r="I21" s="413">
        <f>G21*F21</f>
        <v>3.4499999999999997</v>
      </c>
    </row>
    <row r="22" spans="1:15" s="550" customFormat="1" ht="15" customHeight="1">
      <c r="A22" s="543">
        <f t="shared" si="3"/>
        <v>0.24</v>
      </c>
      <c r="B22" s="544">
        <v>15</v>
      </c>
      <c r="C22" s="545" t="s">
        <v>15</v>
      </c>
      <c r="D22" s="544">
        <v>1</v>
      </c>
      <c r="E22" s="546">
        <f t="shared" si="0"/>
        <v>1.4999999999999999E-2</v>
      </c>
      <c r="F22" s="543">
        <v>16</v>
      </c>
      <c r="G22" s="547">
        <f>E22</f>
        <v>1.4999999999999999E-2</v>
      </c>
      <c r="H22" s="548">
        <f t="shared" si="1"/>
        <v>1.4999999999999999E-2</v>
      </c>
      <c r="I22" s="549">
        <f t="shared" si="2"/>
        <v>0.24</v>
      </c>
    </row>
    <row r="23" spans="1:15" s="550" customFormat="1" ht="15" customHeight="1">
      <c r="A23" s="543">
        <f>SUM(A16:A22)</f>
        <v>115.07040000000002</v>
      </c>
      <c r="B23" s="544"/>
      <c r="C23" s="545" t="s">
        <v>16</v>
      </c>
      <c r="D23" s="544"/>
      <c r="E23" s="546"/>
      <c r="F23" s="543"/>
      <c r="G23" s="547"/>
      <c r="H23" s="548">
        <f t="shared" si="1"/>
        <v>0</v>
      </c>
      <c r="I23" s="549">
        <f t="shared" si="2"/>
        <v>0</v>
      </c>
    </row>
    <row r="24" spans="1:15" s="550" customFormat="1" ht="15" customHeight="1">
      <c r="A24" s="587">
        <f>A23/B22</f>
        <v>7.6713600000000017</v>
      </c>
      <c r="B24" s="545"/>
      <c r="C24" s="545" t="s">
        <v>17</v>
      </c>
      <c r="D24" s="544"/>
      <c r="E24" s="546"/>
      <c r="F24" s="587">
        <f>A24</f>
        <v>7.6713600000000017</v>
      </c>
      <c r="G24" s="547"/>
      <c r="H24" s="548">
        <f t="shared" si="1"/>
        <v>0</v>
      </c>
      <c r="I24" s="549">
        <f t="shared" si="2"/>
        <v>0</v>
      </c>
    </row>
    <row r="25" spans="1:15" s="550" customFormat="1" ht="15" customHeight="1">
      <c r="A25" s="587"/>
      <c r="B25" s="545"/>
      <c r="C25" s="588"/>
      <c r="D25" s="589"/>
      <c r="E25" s="546"/>
      <c r="F25" s="587"/>
      <c r="G25" s="547"/>
      <c r="H25" s="548"/>
      <c r="I25" s="549"/>
    </row>
    <row r="26" spans="1:15" s="277" customFormat="1" ht="15.95" customHeight="1">
      <c r="A26" s="295"/>
      <c r="B26" s="296">
        <v>200</v>
      </c>
      <c r="C26" s="297" t="s">
        <v>24</v>
      </c>
      <c r="D26" s="271"/>
      <c r="E26" s="298"/>
      <c r="F26" s="299"/>
      <c r="G26" s="274"/>
      <c r="H26" s="275"/>
      <c r="I26" s="276"/>
      <c r="O26" s="277" t="s">
        <v>18</v>
      </c>
    </row>
    <row r="27" spans="1:15" s="277" customFormat="1" ht="15.95" customHeight="1">
      <c r="A27" s="290">
        <f>E27*F27</f>
        <v>7.125</v>
      </c>
      <c r="B27" s="292">
        <v>15</v>
      </c>
      <c r="C27" s="291" t="s">
        <v>112</v>
      </c>
      <c r="D27" s="292">
        <v>1</v>
      </c>
      <c r="E27" s="274">
        <f>D27*B27/1000</f>
        <v>1.4999999999999999E-2</v>
      </c>
      <c r="F27" s="290">
        <v>475</v>
      </c>
      <c r="G27" s="293">
        <f>E27+E40</f>
        <v>1.4999999999999999E-2</v>
      </c>
      <c r="H27" s="275">
        <f>D27*B27/1000</f>
        <v>1.4999999999999999E-2</v>
      </c>
      <c r="I27" s="276">
        <f>G27*F27</f>
        <v>7.125</v>
      </c>
    </row>
    <row r="28" spans="1:15" s="277" customFormat="1" ht="15.95" customHeight="1">
      <c r="A28" s="290">
        <f>E28*F28</f>
        <v>11.174999999999999</v>
      </c>
      <c r="B28" s="292">
        <v>15</v>
      </c>
      <c r="C28" s="291" t="s">
        <v>14</v>
      </c>
      <c r="D28" s="292">
        <v>10</v>
      </c>
      <c r="E28" s="274">
        <f>D28*B28/1000</f>
        <v>0.15</v>
      </c>
      <c r="F28" s="290">
        <v>74.5</v>
      </c>
      <c r="G28" s="293">
        <f>E28</f>
        <v>0.15</v>
      </c>
      <c r="H28" s="275">
        <f>D28*B28/1000</f>
        <v>0.15</v>
      </c>
      <c r="I28" s="276">
        <f>G28*F28</f>
        <v>11.174999999999999</v>
      </c>
    </row>
    <row r="29" spans="1:15" s="277" customFormat="1" ht="15.95" customHeight="1">
      <c r="A29" s="290">
        <f>SUM(A27:A28)</f>
        <v>18.299999999999997</v>
      </c>
      <c r="B29" s="271"/>
      <c r="C29" s="271" t="s">
        <v>16</v>
      </c>
      <c r="D29" s="292"/>
      <c r="E29" s="274"/>
      <c r="F29" s="290"/>
      <c r="G29" s="298"/>
      <c r="H29" s="275">
        <f>D29*B29/1000</f>
        <v>0</v>
      </c>
      <c r="I29" s="276">
        <f>G29*F29</f>
        <v>0</v>
      </c>
    </row>
    <row r="30" spans="1:15" s="277" customFormat="1" ht="15.95" customHeight="1">
      <c r="A30" s="270">
        <f>A29/B27</f>
        <v>1.2199999999999998</v>
      </c>
      <c r="B30" s="300"/>
      <c r="C30" s="271" t="s">
        <v>17</v>
      </c>
      <c r="D30" s="292"/>
      <c r="E30" s="274"/>
      <c r="F30" s="270">
        <f>A30</f>
        <v>1.2199999999999998</v>
      </c>
      <c r="G30" s="298"/>
      <c r="H30" s="275">
        <f>D30*B30/1000</f>
        <v>0</v>
      </c>
      <c r="I30" s="276">
        <f>G30*F30</f>
        <v>0</v>
      </c>
    </row>
    <row r="31" spans="1:15" s="277" customFormat="1" ht="15.95" customHeight="1">
      <c r="A31" s="270"/>
      <c r="B31" s="271"/>
      <c r="C31" s="574"/>
      <c r="D31" s="273"/>
      <c r="E31" s="274"/>
      <c r="F31" s="270"/>
      <c r="G31" s="274"/>
      <c r="H31" s="275"/>
      <c r="I31" s="276"/>
    </row>
    <row r="32" spans="1:15" s="684" customFormat="1" ht="15.95" customHeight="1">
      <c r="A32" s="696"/>
      <c r="B32" s="697">
        <v>25</v>
      </c>
      <c r="C32" s="698" t="s">
        <v>19</v>
      </c>
      <c r="D32" s="674"/>
      <c r="E32" s="675"/>
      <c r="F32" s="699"/>
      <c r="G32" s="675"/>
      <c r="H32" s="694"/>
      <c r="I32" s="695"/>
    </row>
    <row r="33" spans="1:9" s="684" customFormat="1" ht="15.95" customHeight="1">
      <c r="A33" s="700">
        <f>E33*F33</f>
        <v>31.875</v>
      </c>
      <c r="B33" s="673">
        <v>15</v>
      </c>
      <c r="C33" s="701" t="s">
        <v>20</v>
      </c>
      <c r="D33" s="673">
        <v>25</v>
      </c>
      <c r="E33" s="693">
        <f>D33*B33/1000</f>
        <v>0.375</v>
      </c>
      <c r="F33" s="700">
        <v>85</v>
      </c>
      <c r="G33" s="702">
        <f>E33</f>
        <v>0.375</v>
      </c>
      <c r="H33" s="694">
        <f>D33*B33/1000</f>
        <v>0.375</v>
      </c>
      <c r="I33" s="695">
        <f>G33*F33</f>
        <v>31.875</v>
      </c>
    </row>
    <row r="34" spans="1:9" s="684" customFormat="1" ht="15.95" customHeight="1">
      <c r="A34" s="700">
        <f>SUM(A33)</f>
        <v>31.875</v>
      </c>
      <c r="B34" s="674"/>
      <c r="C34" s="674" t="s">
        <v>16</v>
      </c>
      <c r="D34" s="673"/>
      <c r="E34" s="693"/>
      <c r="F34" s="700"/>
      <c r="G34" s="675"/>
      <c r="H34" s="694">
        <f>D34*B34/1000</f>
        <v>0</v>
      </c>
      <c r="I34" s="695">
        <f>G34*F34</f>
        <v>0</v>
      </c>
    </row>
    <row r="35" spans="1:9" s="684" customFormat="1" ht="15.95" customHeight="1">
      <c r="A35" s="689">
        <f>A34/B33</f>
        <v>2.125</v>
      </c>
      <c r="B35" s="680"/>
      <c r="C35" s="674" t="s">
        <v>17</v>
      </c>
      <c r="D35" s="673"/>
      <c r="E35" s="693"/>
      <c r="F35" s="689">
        <f>A35</f>
        <v>2.125</v>
      </c>
      <c r="G35" s="675"/>
      <c r="H35" s="694">
        <f>D35*B35/1000</f>
        <v>0</v>
      </c>
      <c r="I35" s="695">
        <f>G35*F35</f>
        <v>0</v>
      </c>
    </row>
    <row r="36" spans="1:9" s="684" customFormat="1" ht="15.95" customHeight="1">
      <c r="A36" s="689"/>
      <c r="B36" s="680"/>
      <c r="C36" s="674"/>
      <c r="D36" s="673"/>
      <c r="E36" s="693"/>
      <c r="F36" s="689"/>
      <c r="G36" s="675"/>
      <c r="H36" s="694"/>
      <c r="I36" s="695"/>
    </row>
    <row r="37" spans="1:9" s="684" customFormat="1" ht="15.95" customHeight="1">
      <c r="A37" s="696"/>
      <c r="B37" s="697">
        <v>26</v>
      </c>
      <c r="C37" s="698" t="s">
        <v>32</v>
      </c>
      <c r="D37" s="674"/>
      <c r="E37" s="675"/>
      <c r="F37" s="699"/>
      <c r="G37" s="675"/>
      <c r="H37" s="694"/>
      <c r="I37" s="695"/>
    </row>
    <row r="38" spans="1:9" s="684" customFormat="1" ht="15.95" customHeight="1">
      <c r="A38" s="700">
        <f>E38*F38</f>
        <v>29.754000000000001</v>
      </c>
      <c r="B38" s="673">
        <v>15</v>
      </c>
      <c r="C38" s="701" t="s">
        <v>100</v>
      </c>
      <c r="D38" s="673">
        <v>26.1</v>
      </c>
      <c r="E38" s="693">
        <f>D38*B38/1000</f>
        <v>0.39150000000000001</v>
      </c>
      <c r="F38" s="700">
        <v>76</v>
      </c>
      <c r="G38" s="702">
        <f>E38</f>
        <v>0.39150000000000001</v>
      </c>
      <c r="H38" s="694">
        <f>D38*B38/1000</f>
        <v>0.39150000000000001</v>
      </c>
      <c r="I38" s="695">
        <f>G38*F38</f>
        <v>29.754000000000001</v>
      </c>
    </row>
    <row r="39" spans="1:9" s="684" customFormat="1" ht="15.95" customHeight="1">
      <c r="A39" s="700">
        <f>SUM(A38)</f>
        <v>29.754000000000001</v>
      </c>
      <c r="B39" s="674"/>
      <c r="C39" s="674" t="s">
        <v>16</v>
      </c>
      <c r="D39" s="673"/>
      <c r="E39" s="693"/>
      <c r="F39" s="700"/>
      <c r="G39" s="675"/>
      <c r="H39" s="694">
        <f>D39*B39/1000</f>
        <v>0</v>
      </c>
      <c r="I39" s="695">
        <f>G39*F39</f>
        <v>0</v>
      </c>
    </row>
    <row r="40" spans="1:9" s="684" customFormat="1" ht="15.95" customHeight="1">
      <c r="A40" s="689">
        <f>A39/B38</f>
        <v>1.9836</v>
      </c>
      <c r="B40" s="680"/>
      <c r="C40" s="674" t="s">
        <v>17</v>
      </c>
      <c r="D40" s="673"/>
      <c r="E40" s="693"/>
      <c r="F40" s="689">
        <f>A40</f>
        <v>1.9836</v>
      </c>
      <c r="G40" s="675"/>
      <c r="H40" s="694">
        <f>D40*B40/1000</f>
        <v>0</v>
      </c>
      <c r="I40" s="695">
        <f>G40*F40</f>
        <v>0</v>
      </c>
    </row>
    <row r="41" spans="1:9" s="684" customFormat="1" ht="15.95" customHeight="1">
      <c r="A41" s="689"/>
      <c r="B41" s="680"/>
      <c r="C41" s="674"/>
      <c r="D41" s="673"/>
      <c r="E41" s="693"/>
      <c r="F41" s="689"/>
      <c r="G41" s="675"/>
      <c r="H41" s="694"/>
      <c r="I41" s="695"/>
    </row>
    <row r="42" spans="1:9" s="684" customFormat="1" ht="15.95" customHeight="1">
      <c r="A42" s="689">
        <f>A39+A34+A29+A23</f>
        <v>194.99940000000004</v>
      </c>
      <c r="B42" s="674"/>
      <c r="C42" s="680" t="s">
        <v>21</v>
      </c>
      <c r="D42" s="674"/>
      <c r="E42" s="675"/>
      <c r="F42" s="689">
        <f>F43*B38</f>
        <v>194.99940000000004</v>
      </c>
      <c r="G42" s="675"/>
      <c r="H42" s="672"/>
      <c r="I42" s="695">
        <f>SUM(I14:I41)</f>
        <v>194.99940000000001</v>
      </c>
    </row>
    <row r="43" spans="1:9" s="684" customFormat="1" ht="15.95" customHeight="1">
      <c r="A43" s="689">
        <f>A42/B38</f>
        <v>12.999960000000003</v>
      </c>
      <c r="B43" s="674"/>
      <c r="C43" s="680" t="s">
        <v>17</v>
      </c>
      <c r="D43" s="674"/>
      <c r="E43" s="675"/>
      <c r="F43" s="689">
        <f>A43</f>
        <v>12.999960000000003</v>
      </c>
      <c r="G43" s="675"/>
      <c r="H43" s="694"/>
      <c r="I43" s="695"/>
    </row>
    <row r="44" spans="1:9" s="684" customFormat="1" ht="15.95" customHeight="1">
      <c r="C44" s="1375" t="s">
        <v>101</v>
      </c>
      <c r="D44" s="1375"/>
      <c r="E44" s="1375"/>
      <c r="F44" s="1375"/>
      <c r="G44" s="1375"/>
      <c r="H44" s="703"/>
      <c r="I44" s="667"/>
    </row>
    <row r="45" spans="1:9" s="684" customFormat="1" ht="15.95" customHeight="1">
      <c r="C45" s="1375" t="s">
        <v>22</v>
      </c>
      <c r="D45" s="1375"/>
      <c r="E45" s="1375"/>
      <c r="F45" s="1375"/>
      <c r="G45" s="1375"/>
      <c r="H45" s="703"/>
      <c r="I45" s="667"/>
    </row>
    <row r="46" spans="1:9" s="684" customFormat="1" ht="15.95" customHeight="1">
      <c r="B46" s="704"/>
      <c r="C46" s="704" t="s">
        <v>23</v>
      </c>
      <c r="D46" s="704"/>
      <c r="E46" s="704"/>
      <c r="F46" s="704"/>
      <c r="G46" s="704"/>
      <c r="H46" s="667"/>
      <c r="I46" s="667"/>
    </row>
    <row r="47" spans="1:9" s="666" customFormat="1"/>
  </sheetData>
  <mergeCells count="11">
    <mergeCell ref="F6:G6"/>
    <mergeCell ref="F8:G8"/>
    <mergeCell ref="C44:G44"/>
    <mergeCell ref="C45:G45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20" zoomScale="60" workbookViewId="0">
      <selection activeCell="B40" sqref="B40"/>
    </sheetView>
  </sheetViews>
  <sheetFormatPr defaultRowHeight="15"/>
  <cols>
    <col min="1" max="1" width="15.7109375" style="269" customWidth="1"/>
    <col min="2" max="2" width="9.140625" style="269"/>
    <col min="3" max="3" width="64.7109375" style="269" customWidth="1"/>
    <col min="4" max="5" width="9.140625" style="269"/>
    <col min="6" max="6" width="14.28515625" style="269" customWidth="1"/>
    <col min="7" max="8" width="9.140625" style="269"/>
    <col min="9" max="9" width="14.42578125" style="269" customWidth="1"/>
    <col min="10" max="16384" width="9.140625" style="269"/>
  </cols>
  <sheetData>
    <row r="1" spans="1:9" s="1149" customFormat="1">
      <c r="H1" s="1150"/>
      <c r="I1" s="1150"/>
    </row>
    <row r="2" spans="1:9" s="1149" customFormat="1" ht="15.75">
      <c r="A2" s="1151"/>
      <c r="B2" s="1462" t="s">
        <v>0</v>
      </c>
      <c r="C2" s="1462"/>
      <c r="D2" s="1462"/>
      <c r="E2" s="1462"/>
      <c r="F2" s="1462"/>
      <c r="G2" s="1462"/>
      <c r="H2" s="1150"/>
      <c r="I2" s="1150"/>
    </row>
    <row r="3" spans="1:9" s="1149" customFormat="1" ht="12.75" customHeight="1">
      <c r="A3" s="1151"/>
      <c r="B3" s="1462"/>
      <c r="C3" s="1462"/>
      <c r="D3" s="1462"/>
      <c r="E3" s="1462"/>
      <c r="F3" s="1462"/>
      <c r="G3" s="1462"/>
      <c r="H3" s="1150"/>
      <c r="I3" s="1150"/>
    </row>
    <row r="4" spans="1:9" s="1149" customFormat="1" ht="30" customHeight="1">
      <c r="A4" s="1151"/>
      <c r="B4" s="1463"/>
      <c r="C4" s="1465" t="s">
        <v>1</v>
      </c>
      <c r="D4" s="1467" t="s">
        <v>2</v>
      </c>
      <c r="E4" s="1469" t="s">
        <v>3</v>
      </c>
      <c r="F4" s="1152"/>
      <c r="G4" s="1153"/>
      <c r="H4" s="1150"/>
      <c r="I4" s="1150"/>
    </row>
    <row r="5" spans="1:9" s="1149" customFormat="1" ht="40.5" customHeight="1">
      <c r="A5" s="1154"/>
      <c r="B5" s="1464"/>
      <c r="C5" s="1466"/>
      <c r="D5" s="1468"/>
      <c r="E5" s="1470"/>
      <c r="F5" s="1471" t="s">
        <v>4</v>
      </c>
      <c r="G5" s="1472"/>
      <c r="H5" s="1150"/>
      <c r="I5" s="1150"/>
    </row>
    <row r="6" spans="1:9" s="1149" customFormat="1">
      <c r="A6" s="1155"/>
      <c r="B6" s="1156"/>
      <c r="C6" s="1157"/>
      <c r="D6" s="1158"/>
      <c r="E6" s="1159"/>
      <c r="F6" s="1455" t="s">
        <v>5</v>
      </c>
      <c r="G6" s="1456"/>
      <c r="H6" s="1150"/>
      <c r="I6" s="1150"/>
    </row>
    <row r="7" spans="1:9" s="1149" customFormat="1">
      <c r="A7" s="1155"/>
      <c r="B7" s="1160"/>
      <c r="C7" s="1157"/>
      <c r="D7" s="1158"/>
      <c r="E7" s="1159"/>
      <c r="F7" s="1161"/>
      <c r="G7" s="1163"/>
      <c r="H7" s="1150"/>
      <c r="I7" s="1150"/>
    </row>
    <row r="8" spans="1:9" s="1149" customFormat="1">
      <c r="A8" s="1155"/>
      <c r="B8" s="1160"/>
      <c r="C8" s="1157"/>
      <c r="D8" s="1158"/>
      <c r="E8" s="1159"/>
      <c r="F8" s="1457"/>
      <c r="G8" s="1458"/>
      <c r="H8" s="1150"/>
      <c r="I8" s="1150"/>
    </row>
    <row r="9" spans="1:9" s="1149" customFormat="1" ht="14.25" customHeight="1">
      <c r="A9" s="1155"/>
      <c r="B9" s="1160"/>
      <c r="C9" s="1164"/>
      <c r="D9" s="1158"/>
      <c r="E9" s="1159"/>
      <c r="F9" s="1152"/>
      <c r="G9" s="1165"/>
      <c r="H9" s="1150"/>
      <c r="I9" s="1150"/>
    </row>
    <row r="10" spans="1:9" s="1149" customFormat="1" ht="13.5" customHeight="1">
      <c r="A10" s="1166"/>
      <c r="B10" s="1167"/>
      <c r="C10" s="1157"/>
      <c r="D10" s="1158"/>
      <c r="E10" s="1159"/>
      <c r="F10" s="1152"/>
      <c r="G10" s="1165"/>
      <c r="H10" s="1150"/>
      <c r="I10" s="1150"/>
    </row>
    <row r="11" spans="1:9" s="1149" customFormat="1" ht="18" customHeight="1">
      <c r="A11" s="1151"/>
      <c r="B11" s="1168"/>
      <c r="C11" s="1169" t="s">
        <v>189</v>
      </c>
      <c r="D11" s="1153"/>
      <c r="E11" s="1152"/>
      <c r="F11" s="1152"/>
      <c r="G11" s="1153"/>
      <c r="H11" s="1150"/>
      <c r="I11" s="1150"/>
    </row>
    <row r="12" spans="1:9" s="1149" customFormat="1" ht="75">
      <c r="A12" s="1170" t="s">
        <v>6</v>
      </c>
      <c r="B12" s="1171" t="s">
        <v>7</v>
      </c>
      <c r="C12" s="1171" t="s">
        <v>8</v>
      </c>
      <c r="D12" s="1171" t="s">
        <v>9</v>
      </c>
      <c r="E12" s="1172" t="s">
        <v>10</v>
      </c>
      <c r="F12" s="1171" t="s">
        <v>11</v>
      </c>
      <c r="G12" s="1172" t="s">
        <v>12</v>
      </c>
      <c r="H12" s="1150"/>
      <c r="I12" s="1150"/>
    </row>
    <row r="13" spans="1:9" s="1149" customFormat="1" ht="20.25">
      <c r="A13" s="1173"/>
      <c r="B13" s="1174"/>
      <c r="C13" s="1175">
        <v>45246</v>
      </c>
      <c r="D13" s="1171"/>
      <c r="E13" s="1172"/>
      <c r="F13" s="1174"/>
      <c r="G13" s="1172"/>
      <c r="H13" s="1150"/>
      <c r="I13" s="1150"/>
    </row>
    <row r="14" spans="1:9" s="1184" customFormat="1" ht="20.25">
      <c r="A14" s="1176"/>
      <c r="B14" s="1177"/>
      <c r="C14" s="1178"/>
      <c r="D14" s="1179"/>
      <c r="E14" s="1180"/>
      <c r="F14" s="1176"/>
      <c r="G14" s="1181"/>
      <c r="H14" s="1182"/>
      <c r="I14" s="1183"/>
    </row>
    <row r="15" spans="1:9" s="1168" customFormat="1" ht="15.75">
      <c r="A15" s="1185"/>
      <c r="B15" s="1186" t="s">
        <v>186</v>
      </c>
      <c r="C15" s="1459" t="s">
        <v>187</v>
      </c>
      <c r="D15" s="1460"/>
      <c r="E15" s="1187"/>
      <c r="F15" s="1156"/>
      <c r="G15" s="1187"/>
      <c r="H15" s="1188"/>
      <c r="I15" s="1189"/>
    </row>
    <row r="16" spans="1:9" s="1197" customFormat="1">
      <c r="A16" s="1190">
        <f>E16*F16</f>
        <v>484.84800000000001</v>
      </c>
      <c r="B16" s="1191">
        <v>16</v>
      </c>
      <c r="C16" s="1192" t="s">
        <v>109</v>
      </c>
      <c r="D16" s="1191">
        <v>84</v>
      </c>
      <c r="E16" s="1193">
        <f>D16*B16/1000</f>
        <v>1.3440000000000001</v>
      </c>
      <c r="F16" s="1190">
        <v>360.75</v>
      </c>
      <c r="G16" s="1194">
        <f t="shared" ref="G16:G17" si="0">E16</f>
        <v>1.3440000000000001</v>
      </c>
      <c r="H16" s="1195">
        <f t="shared" ref="H16:H17" si="1">D16*B16/1000</f>
        <v>1.3440000000000001</v>
      </c>
      <c r="I16" s="1196">
        <f t="shared" ref="I16:I17" si="2">G16*F16</f>
        <v>484.84800000000001</v>
      </c>
    </row>
    <row r="17" spans="1:9" s="1205" customFormat="1">
      <c r="A17" s="1198">
        <f t="shared" ref="A17" si="3">E17*F17</f>
        <v>4.8639999999999999</v>
      </c>
      <c r="B17" s="1191">
        <v>16</v>
      </c>
      <c r="C17" s="1199" t="s">
        <v>27</v>
      </c>
      <c r="D17" s="1200">
        <v>8</v>
      </c>
      <c r="E17" s="1201">
        <f t="shared" ref="E17" si="4">D17*B17/1000</f>
        <v>0.128</v>
      </c>
      <c r="F17" s="1198">
        <v>38</v>
      </c>
      <c r="G17" s="1202">
        <f t="shared" si="0"/>
        <v>0.128</v>
      </c>
      <c r="H17" s="1203">
        <f t="shared" si="1"/>
        <v>0.128</v>
      </c>
      <c r="I17" s="1204">
        <f t="shared" si="2"/>
        <v>4.8639999999999999</v>
      </c>
    </row>
    <row r="18" spans="1:9" s="1168" customFormat="1">
      <c r="A18" s="1185">
        <f>E18*F18</f>
        <v>9.7479999999999993</v>
      </c>
      <c r="B18" s="1191">
        <v>16</v>
      </c>
      <c r="C18" s="1206" t="s">
        <v>168</v>
      </c>
      <c r="D18" s="1156">
        <v>5</v>
      </c>
      <c r="E18" s="1187">
        <f>D18*B18/1000</f>
        <v>0.08</v>
      </c>
      <c r="F18" s="1185">
        <v>121.85</v>
      </c>
      <c r="G18" s="1207">
        <f>E18</f>
        <v>0.08</v>
      </c>
      <c r="H18" s="1188">
        <f>D18*B18/1000</f>
        <v>0.08</v>
      </c>
      <c r="I18" s="1189">
        <f>G18*F18</f>
        <v>9.7479999999999993</v>
      </c>
    </row>
    <row r="19" spans="1:9" s="1215" customFormat="1" ht="15" customHeight="1">
      <c r="A19" s="1208">
        <f t="shared" ref="A19" si="5">E19*F19</f>
        <v>3.7120000000000002</v>
      </c>
      <c r="B19" s="1191">
        <v>16</v>
      </c>
      <c r="C19" s="1209" t="s">
        <v>29</v>
      </c>
      <c r="D19" s="1210">
        <v>8</v>
      </c>
      <c r="E19" s="1211">
        <f t="shared" ref="E19" si="6">D19*B19/1000</f>
        <v>0.128</v>
      </c>
      <c r="F19" s="1208">
        <v>29</v>
      </c>
      <c r="G19" s="1212">
        <f>E19</f>
        <v>0.128</v>
      </c>
      <c r="H19" s="1213">
        <f t="shared" ref="H19:H20" si="7">D19*B19/1000</f>
        <v>0.128</v>
      </c>
      <c r="I19" s="1214">
        <f t="shared" ref="I19:I20" si="8">G19*F19</f>
        <v>3.7120000000000002</v>
      </c>
    </row>
    <row r="20" spans="1:9" s="1168" customFormat="1">
      <c r="A20" s="1185">
        <f>E20*F20</f>
        <v>1.3920000000000001</v>
      </c>
      <c r="B20" s="1191">
        <v>16</v>
      </c>
      <c r="C20" s="1206" t="s">
        <v>40</v>
      </c>
      <c r="D20" s="1156">
        <v>3</v>
      </c>
      <c r="E20" s="1187">
        <f>D20*B20/1000</f>
        <v>4.8000000000000001E-2</v>
      </c>
      <c r="F20" s="1185">
        <v>29</v>
      </c>
      <c r="G20" s="1207">
        <f>E20</f>
        <v>4.8000000000000001E-2</v>
      </c>
      <c r="H20" s="1188">
        <f t="shared" si="7"/>
        <v>4.8000000000000001E-2</v>
      </c>
      <c r="I20" s="1189">
        <f t="shared" si="8"/>
        <v>1.3920000000000001</v>
      </c>
    </row>
    <row r="21" spans="1:9" s="1223" customFormat="1">
      <c r="A21" s="1216">
        <f t="shared" ref="A21" si="9">E21*F21</f>
        <v>17.599999999999998</v>
      </c>
      <c r="B21" s="1191">
        <v>16</v>
      </c>
      <c r="C21" s="1217" t="s">
        <v>30</v>
      </c>
      <c r="D21" s="1218">
        <v>11</v>
      </c>
      <c r="E21" s="1219">
        <f t="shared" ref="E21" si="10">D21*B21/1000</f>
        <v>0.17599999999999999</v>
      </c>
      <c r="F21" s="1216">
        <v>100</v>
      </c>
      <c r="G21" s="1220">
        <f t="shared" ref="G21" si="11">E21</f>
        <v>0.17599999999999999</v>
      </c>
      <c r="H21" s="1221">
        <f>D21*B21/1000</f>
        <v>0.17599999999999999</v>
      </c>
      <c r="I21" s="1222">
        <f>G21*F21</f>
        <v>17.599999999999998</v>
      </c>
    </row>
    <row r="22" spans="1:9" s="1168" customFormat="1">
      <c r="A22" s="1185">
        <f>E22*F22</f>
        <v>0.25600000000000001</v>
      </c>
      <c r="B22" s="1191">
        <v>16</v>
      </c>
      <c r="C22" s="1206" t="s">
        <v>31</v>
      </c>
      <c r="D22" s="1156">
        <v>1</v>
      </c>
      <c r="E22" s="1187">
        <f>B22*D22/1000</f>
        <v>1.6E-2</v>
      </c>
      <c r="F22" s="1185">
        <v>16</v>
      </c>
      <c r="G22" s="1207">
        <f>E22+E29</f>
        <v>3.2000000000000001E-2</v>
      </c>
      <c r="H22" s="1188">
        <f>D22*B22/1000</f>
        <v>1.6E-2</v>
      </c>
      <c r="I22" s="1189">
        <f>G22*F22</f>
        <v>0.51200000000000001</v>
      </c>
    </row>
    <row r="23" spans="1:9" s="1168" customFormat="1">
      <c r="A23" s="1185">
        <f>SUM(A16:A22)</f>
        <v>522.41999999999996</v>
      </c>
      <c r="B23" s="1156"/>
      <c r="C23" s="1224" t="s">
        <v>16</v>
      </c>
      <c r="D23" s="1156"/>
      <c r="E23" s="1187"/>
      <c r="F23" s="1185"/>
      <c r="G23" s="1207"/>
      <c r="H23" s="1188">
        <f>D23*B23/1000</f>
        <v>0</v>
      </c>
      <c r="I23" s="1189">
        <f>G23*F23</f>
        <v>0</v>
      </c>
    </row>
    <row r="24" spans="1:9" s="1168" customFormat="1" ht="15.75">
      <c r="A24" s="1173">
        <f>A23/B22</f>
        <v>32.651249999999997</v>
      </c>
      <c r="B24" s="1156"/>
      <c r="C24" s="1224" t="s">
        <v>17</v>
      </c>
      <c r="D24" s="1156"/>
      <c r="E24" s="1187"/>
      <c r="F24" s="1173">
        <f>A24</f>
        <v>32.651249999999997</v>
      </c>
      <c r="G24" s="1207"/>
      <c r="H24" s="1188">
        <f>D24*B24/1000</f>
        <v>0</v>
      </c>
      <c r="I24" s="1189">
        <f>G24*F24</f>
        <v>0</v>
      </c>
    </row>
    <row r="25" spans="1:9" s="1168" customFormat="1" ht="15.75">
      <c r="A25" s="1173"/>
      <c r="B25" s="1156"/>
      <c r="C25" s="1225"/>
      <c r="D25" s="1160"/>
      <c r="E25" s="1187"/>
      <c r="F25" s="1173"/>
      <c r="G25" s="1207"/>
      <c r="H25" s="1188"/>
      <c r="I25" s="1189"/>
    </row>
    <row r="26" spans="1:9" s="1168" customFormat="1" ht="15.75">
      <c r="A26" s="1185"/>
      <c r="B26" s="1186">
        <v>150</v>
      </c>
      <c r="C26" s="1459" t="s">
        <v>80</v>
      </c>
      <c r="D26" s="1460"/>
      <c r="E26" s="1187"/>
      <c r="F26" s="1156"/>
      <c r="G26" s="1187"/>
      <c r="H26" s="1188"/>
      <c r="I26" s="1189"/>
    </row>
    <row r="27" spans="1:9" s="1168" customFormat="1">
      <c r="A27" s="1185">
        <f>E27*F27</f>
        <v>51.12</v>
      </c>
      <c r="B27" s="1156">
        <v>16</v>
      </c>
      <c r="C27" s="1157" t="s">
        <v>81</v>
      </c>
      <c r="D27" s="1156">
        <v>71</v>
      </c>
      <c r="E27" s="1187">
        <f>B27*D27/1000</f>
        <v>1.1359999999999999</v>
      </c>
      <c r="F27" s="1185">
        <v>45</v>
      </c>
      <c r="G27" s="1207">
        <f>E27</f>
        <v>1.1359999999999999</v>
      </c>
      <c r="H27" s="1188">
        <f t="shared" ref="H27:H31" si="12">D27*B27/1000</f>
        <v>1.1359999999999999</v>
      </c>
      <c r="I27" s="1189">
        <f t="shared" ref="I27:I31" si="13">G27*F27</f>
        <v>51.12</v>
      </c>
    </row>
    <row r="28" spans="1:9" s="1233" customFormat="1" ht="15.95" customHeight="1">
      <c r="A28" s="1226">
        <f t="shared" ref="A28" si="14">E28*F28</f>
        <v>47.6128</v>
      </c>
      <c r="B28" s="1156">
        <v>16</v>
      </c>
      <c r="C28" s="1227" t="s">
        <v>13</v>
      </c>
      <c r="D28" s="1228">
        <v>5</v>
      </c>
      <c r="E28" s="1229">
        <f t="shared" ref="E28" si="15">D28*B28/1000</f>
        <v>0.08</v>
      </c>
      <c r="F28" s="1226">
        <v>595.16</v>
      </c>
      <c r="G28" s="1230">
        <f>E28+E77</f>
        <v>0.08</v>
      </c>
      <c r="H28" s="1231">
        <f t="shared" si="12"/>
        <v>0.08</v>
      </c>
      <c r="I28" s="1232">
        <f t="shared" si="13"/>
        <v>47.6128</v>
      </c>
    </row>
    <row r="29" spans="1:9" s="1168" customFormat="1">
      <c r="A29" s="1185">
        <f>E29*F29</f>
        <v>0.25600000000000001</v>
      </c>
      <c r="B29" s="1156">
        <v>16</v>
      </c>
      <c r="C29" s="1206" t="s">
        <v>31</v>
      </c>
      <c r="D29" s="1156">
        <v>1</v>
      </c>
      <c r="E29" s="1187">
        <f>B29*D29/1000</f>
        <v>1.6E-2</v>
      </c>
      <c r="F29" s="1185">
        <v>16</v>
      </c>
      <c r="G29" s="1207"/>
      <c r="H29" s="1188">
        <f t="shared" si="12"/>
        <v>1.6E-2</v>
      </c>
      <c r="I29" s="1189">
        <f t="shared" si="13"/>
        <v>0</v>
      </c>
    </row>
    <row r="30" spans="1:9" s="1168" customFormat="1">
      <c r="A30" s="1185">
        <f>SUM(A27:A29)</f>
        <v>98.988799999999998</v>
      </c>
      <c r="B30" s="1156"/>
      <c r="C30" s="1224" t="s">
        <v>16</v>
      </c>
      <c r="D30" s="1156"/>
      <c r="E30" s="1187"/>
      <c r="F30" s="1185"/>
      <c r="G30" s="1207"/>
      <c r="H30" s="1188">
        <f t="shared" si="12"/>
        <v>0</v>
      </c>
      <c r="I30" s="1189">
        <f t="shared" si="13"/>
        <v>0</v>
      </c>
    </row>
    <row r="31" spans="1:9" s="1168" customFormat="1" ht="15.75">
      <c r="A31" s="1173">
        <f>A30/B29</f>
        <v>6.1867999999999999</v>
      </c>
      <c r="B31" s="1156"/>
      <c r="C31" s="1224" t="s">
        <v>17</v>
      </c>
      <c r="D31" s="1156"/>
      <c r="E31" s="1187"/>
      <c r="F31" s="1173">
        <f>A31</f>
        <v>6.1867999999999999</v>
      </c>
      <c r="G31" s="1207"/>
      <c r="H31" s="1188">
        <f t="shared" si="12"/>
        <v>0</v>
      </c>
      <c r="I31" s="1189">
        <f t="shared" si="13"/>
        <v>0</v>
      </c>
    </row>
    <row r="32" spans="1:9" s="1168" customFormat="1" ht="15.75">
      <c r="A32" s="1173"/>
      <c r="B32" s="1156"/>
      <c r="C32" s="1225"/>
      <c r="D32" s="1160"/>
      <c r="E32" s="1187"/>
      <c r="F32" s="1173"/>
      <c r="G32" s="1207"/>
      <c r="H32" s="1188"/>
      <c r="I32" s="1189"/>
    </row>
    <row r="33" spans="1:15" s="1168" customFormat="1" ht="15.75">
      <c r="A33" s="1234"/>
      <c r="B33" s="1186">
        <v>200</v>
      </c>
      <c r="C33" s="1235" t="s">
        <v>133</v>
      </c>
      <c r="D33" s="1157"/>
      <c r="E33" s="1158"/>
      <c r="F33" s="1236"/>
      <c r="G33" s="1187"/>
      <c r="H33" s="1188"/>
      <c r="I33" s="1189"/>
      <c r="O33" s="1168" t="s">
        <v>18</v>
      </c>
    </row>
    <row r="34" spans="1:15" s="1168" customFormat="1">
      <c r="A34" s="1185">
        <f>E34*F34</f>
        <v>22.288000000000004</v>
      </c>
      <c r="B34" s="1156">
        <v>16</v>
      </c>
      <c r="C34" s="1206" t="s">
        <v>185</v>
      </c>
      <c r="D34" s="1156">
        <v>10</v>
      </c>
      <c r="E34" s="1187">
        <f>D34*B34/1000</f>
        <v>0.16</v>
      </c>
      <c r="F34" s="1185">
        <v>139.30000000000001</v>
      </c>
      <c r="G34" s="1207">
        <f>E34</f>
        <v>0.16</v>
      </c>
      <c r="H34" s="1188">
        <f>D34*B34/1000</f>
        <v>0.16</v>
      </c>
      <c r="I34" s="1189">
        <f>G34*F34</f>
        <v>22.288000000000004</v>
      </c>
    </row>
    <row r="35" spans="1:15" s="1168" customFormat="1">
      <c r="A35" s="1185">
        <f>E35*F35</f>
        <v>23.443200000000001</v>
      </c>
      <c r="B35" s="1156">
        <v>16</v>
      </c>
      <c r="C35" s="1206" t="s">
        <v>170</v>
      </c>
      <c r="D35" s="1156">
        <v>20</v>
      </c>
      <c r="E35" s="1187">
        <f>D35*B35/1000</f>
        <v>0.32</v>
      </c>
      <c r="F35" s="1185">
        <v>73.260000000000005</v>
      </c>
      <c r="G35" s="1207">
        <f>E35</f>
        <v>0.32</v>
      </c>
      <c r="H35" s="1188">
        <f>D35*B35/1000</f>
        <v>0.32</v>
      </c>
      <c r="I35" s="1189">
        <f>G35*F35</f>
        <v>23.443200000000001</v>
      </c>
    </row>
    <row r="36" spans="1:15" s="1168" customFormat="1">
      <c r="A36" s="1185">
        <f>SUM(A34:A35)</f>
        <v>45.731200000000001</v>
      </c>
      <c r="B36" s="1157"/>
      <c r="C36" s="1157" t="s">
        <v>16</v>
      </c>
      <c r="D36" s="1156"/>
      <c r="E36" s="1187"/>
      <c r="F36" s="1185"/>
      <c r="G36" s="1158"/>
      <c r="H36" s="1188">
        <f>D36*B36/1000</f>
        <v>0</v>
      </c>
      <c r="I36" s="1189">
        <f>G36*F36</f>
        <v>0</v>
      </c>
    </row>
    <row r="37" spans="1:15" s="1168" customFormat="1" ht="15.75">
      <c r="A37" s="1173">
        <f>A36/B34</f>
        <v>2.8582000000000001</v>
      </c>
      <c r="B37" s="1164"/>
      <c r="C37" s="1157" t="s">
        <v>17</v>
      </c>
      <c r="D37" s="1156"/>
      <c r="E37" s="1187"/>
      <c r="F37" s="1173">
        <f>A37</f>
        <v>2.8582000000000001</v>
      </c>
      <c r="G37" s="1158"/>
      <c r="H37" s="1188">
        <f>D37*B37/1000</f>
        <v>0</v>
      </c>
      <c r="I37" s="1189">
        <f>G37*F37</f>
        <v>0</v>
      </c>
    </row>
    <row r="38" spans="1:15" s="1245" customFormat="1" ht="15.75">
      <c r="A38" s="1237"/>
      <c r="B38" s="1238"/>
      <c r="C38" s="1239"/>
      <c r="D38" s="1240"/>
      <c r="E38" s="1241"/>
      <c r="F38" s="1237"/>
      <c r="G38" s="1242"/>
      <c r="H38" s="1243"/>
      <c r="I38" s="1244"/>
    </row>
    <row r="39" spans="1:15" s="1168" customFormat="1" ht="15.75">
      <c r="A39" s="1234"/>
      <c r="B39" s="1186">
        <v>26</v>
      </c>
      <c r="C39" s="1235" t="s">
        <v>19</v>
      </c>
      <c r="D39" s="1157"/>
      <c r="E39" s="1158"/>
      <c r="F39" s="1236"/>
      <c r="G39" s="1158"/>
      <c r="H39" s="1188"/>
      <c r="I39" s="1189"/>
    </row>
    <row r="40" spans="1:15" s="1168" customFormat="1">
      <c r="A40" s="1185">
        <f>E40*F40</f>
        <v>30.367999999999999</v>
      </c>
      <c r="B40" s="1156">
        <v>16</v>
      </c>
      <c r="C40" s="1206" t="s">
        <v>20</v>
      </c>
      <c r="D40" s="1156">
        <v>26</v>
      </c>
      <c r="E40" s="1187">
        <f>D40*B40/1000</f>
        <v>0.41599999999999998</v>
      </c>
      <c r="F40" s="1185">
        <v>73</v>
      </c>
      <c r="G40" s="1207">
        <f>E40</f>
        <v>0.41599999999999998</v>
      </c>
      <c r="H40" s="1188">
        <f>D40*B40/1000</f>
        <v>0.41599999999999998</v>
      </c>
      <c r="I40" s="1189">
        <f>G40*F40</f>
        <v>30.367999999999999</v>
      </c>
    </row>
    <row r="41" spans="1:15" s="1168" customFormat="1">
      <c r="A41" s="1185">
        <f>SUM(A40)</f>
        <v>30.367999999999999</v>
      </c>
      <c r="B41" s="1157"/>
      <c r="C41" s="1157" t="s">
        <v>16</v>
      </c>
      <c r="D41" s="1156"/>
      <c r="E41" s="1187"/>
      <c r="F41" s="1185"/>
      <c r="G41" s="1158"/>
      <c r="H41" s="1188">
        <f>D41*B41/1000</f>
        <v>0</v>
      </c>
      <c r="I41" s="1189">
        <f>G41*F41</f>
        <v>0</v>
      </c>
    </row>
    <row r="42" spans="1:15" s="1168" customFormat="1" ht="15.75">
      <c r="A42" s="1173">
        <f>A41/B40</f>
        <v>1.8979999999999999</v>
      </c>
      <c r="B42" s="1164"/>
      <c r="C42" s="1157" t="s">
        <v>17</v>
      </c>
      <c r="D42" s="1156"/>
      <c r="E42" s="1187"/>
      <c r="F42" s="1173">
        <f>A42</f>
        <v>1.8979999999999999</v>
      </c>
      <c r="G42" s="1158"/>
      <c r="H42" s="1188">
        <f>D42*B42/1000</f>
        <v>0</v>
      </c>
      <c r="I42" s="1189">
        <f>G42*F42</f>
        <v>0</v>
      </c>
    </row>
    <row r="43" spans="1:15" s="1168" customFormat="1" ht="15.75">
      <c r="A43" s="1173"/>
      <c r="B43" s="1164"/>
      <c r="C43" s="1157"/>
      <c r="D43" s="1156"/>
      <c r="E43" s="1187"/>
      <c r="F43" s="1173"/>
      <c r="G43" s="1158"/>
      <c r="H43" s="1188"/>
      <c r="I43" s="1189"/>
    </row>
    <row r="44" spans="1:15" s="1168" customFormat="1" ht="15.75">
      <c r="A44" s="1234"/>
      <c r="B44" s="1186">
        <v>25</v>
      </c>
      <c r="C44" s="1235" t="s">
        <v>32</v>
      </c>
      <c r="D44" s="1157"/>
      <c r="E44" s="1158"/>
      <c r="F44" s="1236"/>
      <c r="G44" s="1158"/>
      <c r="H44" s="1188"/>
      <c r="I44" s="1189"/>
    </row>
    <row r="45" spans="1:15" s="1168" customFormat="1">
      <c r="A45" s="1185">
        <f>E45*F45</f>
        <v>28.400000000000002</v>
      </c>
      <c r="B45" s="1156">
        <v>16</v>
      </c>
      <c r="C45" s="1206" t="s">
        <v>100</v>
      </c>
      <c r="D45" s="1156">
        <v>25</v>
      </c>
      <c r="E45" s="1187">
        <f>D45*B45/1000</f>
        <v>0.4</v>
      </c>
      <c r="F45" s="1185">
        <v>71</v>
      </c>
      <c r="G45" s="1207">
        <f>E45</f>
        <v>0.4</v>
      </c>
      <c r="H45" s="1188">
        <f>D45*B45/1000</f>
        <v>0.4</v>
      </c>
      <c r="I45" s="1189">
        <f>G45*F45</f>
        <v>28.400000000000002</v>
      </c>
    </row>
    <row r="46" spans="1:15" s="1168" customFormat="1">
      <c r="A46" s="1185">
        <f>SUM(A45)</f>
        <v>28.400000000000002</v>
      </c>
      <c r="B46" s="1157"/>
      <c r="C46" s="1157" t="s">
        <v>16</v>
      </c>
      <c r="D46" s="1156"/>
      <c r="E46" s="1187"/>
      <c r="F46" s="1185"/>
      <c r="G46" s="1158"/>
      <c r="H46" s="1188">
        <f>D46*B46/1000</f>
        <v>0</v>
      </c>
      <c r="I46" s="1189">
        <f>G46*F46</f>
        <v>0</v>
      </c>
    </row>
    <row r="47" spans="1:15" s="1168" customFormat="1" ht="15.75">
      <c r="A47" s="1173">
        <f>A46/B45</f>
        <v>1.7750000000000001</v>
      </c>
      <c r="B47" s="1164"/>
      <c r="C47" s="1157" t="s">
        <v>17</v>
      </c>
      <c r="D47" s="1156"/>
      <c r="E47" s="1187"/>
      <c r="F47" s="1173">
        <f>A47</f>
        <v>1.7750000000000001</v>
      </c>
      <c r="G47" s="1158"/>
      <c r="H47" s="1188">
        <f>D47*B47/1000</f>
        <v>0</v>
      </c>
      <c r="I47" s="1189">
        <f>G47*F47</f>
        <v>0</v>
      </c>
    </row>
    <row r="48" spans="1:15" s="1168" customFormat="1" ht="15.75">
      <c r="A48" s="1173"/>
      <c r="B48" s="1164"/>
      <c r="C48" s="1157"/>
      <c r="D48" s="1156"/>
      <c r="E48" s="1187"/>
      <c r="F48" s="1173"/>
      <c r="G48" s="1158"/>
      <c r="H48" s="1188"/>
      <c r="I48" s="1189"/>
    </row>
    <row r="49" spans="1:9" s="1168" customFormat="1" ht="15.75">
      <c r="A49" s="1173">
        <f>A46+A41+A36+A30+A23</f>
        <v>725.9079999999999</v>
      </c>
      <c r="B49" s="1157"/>
      <c r="C49" s="1164" t="s">
        <v>21</v>
      </c>
      <c r="D49" s="1157"/>
      <c r="E49" s="1158"/>
      <c r="F49" s="1173">
        <f>F50*B45</f>
        <v>725.9079999999999</v>
      </c>
      <c r="G49" s="1158"/>
      <c r="H49" s="1155"/>
      <c r="I49" s="1189">
        <f>SUM(I14:I48)</f>
        <v>725.90800000000002</v>
      </c>
    </row>
    <row r="50" spans="1:9" s="1168" customFormat="1" ht="15.75">
      <c r="A50" s="1173">
        <f>A49/B45</f>
        <v>45.369249999999994</v>
      </c>
      <c r="B50" s="1157"/>
      <c r="C50" s="1164" t="s">
        <v>17</v>
      </c>
      <c r="D50" s="1157"/>
      <c r="E50" s="1158"/>
      <c r="F50" s="1173">
        <f>A50</f>
        <v>45.369249999999994</v>
      </c>
      <c r="G50" s="1158"/>
      <c r="H50" s="1188"/>
      <c r="I50" s="1189"/>
    </row>
    <row r="51" spans="1:9" s="1168" customFormat="1" ht="15.75">
      <c r="C51" s="1461" t="s">
        <v>101</v>
      </c>
      <c r="D51" s="1461"/>
      <c r="E51" s="1461"/>
      <c r="F51" s="1461"/>
      <c r="G51" s="1461"/>
      <c r="H51" s="1246"/>
      <c r="I51" s="1150"/>
    </row>
    <row r="52" spans="1:9" s="1168" customFormat="1" ht="15.75">
      <c r="C52" s="1461" t="s">
        <v>22</v>
      </c>
      <c r="D52" s="1461"/>
      <c r="E52" s="1461"/>
      <c r="F52" s="1461"/>
      <c r="G52" s="1461"/>
      <c r="H52" s="1246"/>
      <c r="I52" s="1150"/>
    </row>
    <row r="53" spans="1:9" s="1168" customFormat="1" ht="15.75">
      <c r="B53" s="1247"/>
      <c r="C53" s="1247" t="s">
        <v>23</v>
      </c>
      <c r="D53" s="1247"/>
      <c r="E53" s="1247"/>
      <c r="F53" s="1247"/>
      <c r="G53" s="1247"/>
      <c r="H53" s="1150"/>
      <c r="I53" s="1150"/>
    </row>
  </sheetData>
  <mergeCells count="13">
    <mergeCell ref="F6:G6"/>
    <mergeCell ref="F8:G8"/>
    <mergeCell ref="C15:D15"/>
    <mergeCell ref="C26:D26"/>
    <mergeCell ref="C51:G51"/>
    <mergeCell ref="C52:G52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5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89"/>
  <sheetViews>
    <sheetView view="pageBreakPreview" topLeftCell="A51" zoomScale="60" workbookViewId="0">
      <selection activeCell="B76" sqref="B76"/>
    </sheetView>
  </sheetViews>
  <sheetFormatPr defaultRowHeight="15"/>
  <cols>
    <col min="1" max="1" width="15.7109375" style="269" customWidth="1"/>
    <col min="2" max="2" width="11" style="269" customWidth="1"/>
    <col min="3" max="3" width="64.7109375" style="269" customWidth="1"/>
    <col min="4" max="5" width="9.140625" style="269"/>
    <col min="6" max="6" width="14.28515625" style="269" customWidth="1"/>
    <col min="7" max="8" width="9.140625" style="269"/>
    <col min="9" max="9" width="14.42578125" style="269" customWidth="1"/>
    <col min="10" max="16384" width="9.140625" style="269"/>
  </cols>
  <sheetData>
    <row r="1" spans="1:9" s="1149" customFormat="1">
      <c r="H1" s="1150"/>
      <c r="I1" s="1150"/>
    </row>
    <row r="2" spans="1:9" s="1149" customFormat="1" ht="15.75">
      <c r="A2" s="1151"/>
      <c r="B2" s="1462" t="s">
        <v>0</v>
      </c>
      <c r="C2" s="1462"/>
      <c r="D2" s="1462"/>
      <c r="E2" s="1462"/>
      <c r="F2" s="1462"/>
      <c r="G2" s="1462"/>
      <c r="H2" s="1150"/>
      <c r="I2" s="1150"/>
    </row>
    <row r="3" spans="1:9" s="1149" customFormat="1" ht="12.75" customHeight="1">
      <c r="A3" s="1151"/>
      <c r="B3" s="1462"/>
      <c r="C3" s="1462"/>
      <c r="D3" s="1462"/>
      <c r="E3" s="1462"/>
      <c r="F3" s="1462"/>
      <c r="G3" s="1462"/>
      <c r="H3" s="1150"/>
      <c r="I3" s="1150"/>
    </row>
    <row r="4" spans="1:9" s="1149" customFormat="1" ht="30" customHeight="1">
      <c r="A4" s="1151"/>
      <c r="B4" s="1463"/>
      <c r="C4" s="1465" t="s">
        <v>1</v>
      </c>
      <c r="D4" s="1467" t="s">
        <v>2</v>
      </c>
      <c r="E4" s="1469" t="s">
        <v>3</v>
      </c>
      <c r="F4" s="1152"/>
      <c r="G4" s="1153"/>
      <c r="H4" s="1150"/>
      <c r="I4" s="1150"/>
    </row>
    <row r="5" spans="1:9" s="1149" customFormat="1" ht="40.5" customHeight="1">
      <c r="A5" s="1154"/>
      <c r="B5" s="1464"/>
      <c r="C5" s="1466"/>
      <c r="D5" s="1468"/>
      <c r="E5" s="1470"/>
      <c r="F5" s="1471" t="s">
        <v>4</v>
      </c>
      <c r="G5" s="1472"/>
      <c r="H5" s="1150"/>
      <c r="I5" s="1150"/>
    </row>
    <row r="6" spans="1:9" s="1149" customFormat="1">
      <c r="A6" s="1155"/>
      <c r="B6" s="1156"/>
      <c r="C6" s="1157"/>
      <c r="D6" s="1158"/>
      <c r="E6" s="1159"/>
      <c r="F6" s="1455" t="s">
        <v>5</v>
      </c>
      <c r="G6" s="1456"/>
      <c r="H6" s="1150"/>
      <c r="I6" s="1150"/>
    </row>
    <row r="7" spans="1:9" s="1149" customFormat="1">
      <c r="A7" s="1155"/>
      <c r="B7" s="1160"/>
      <c r="C7" s="1157"/>
      <c r="D7" s="1158"/>
      <c r="E7" s="1159"/>
      <c r="F7" s="1161"/>
      <c r="G7" s="1163"/>
      <c r="H7" s="1150"/>
      <c r="I7" s="1150"/>
    </row>
    <row r="8" spans="1:9" s="1149" customFormat="1">
      <c r="A8" s="1155"/>
      <c r="B8" s="1160"/>
      <c r="C8" s="1157"/>
      <c r="D8" s="1158"/>
      <c r="E8" s="1159"/>
      <c r="F8" s="1457"/>
      <c r="G8" s="1458"/>
      <c r="H8" s="1150"/>
      <c r="I8" s="1150"/>
    </row>
    <row r="9" spans="1:9" s="1149" customFormat="1" ht="14.25" customHeight="1">
      <c r="A9" s="1155"/>
      <c r="B9" s="1160"/>
      <c r="C9" s="1164"/>
      <c r="D9" s="1158"/>
      <c r="E9" s="1159"/>
      <c r="F9" s="1152"/>
      <c r="G9" s="1165"/>
      <c r="H9" s="1150"/>
      <c r="I9" s="1150"/>
    </row>
    <row r="10" spans="1:9" s="1149" customFormat="1" ht="13.5" customHeight="1">
      <c r="A10" s="1166"/>
      <c r="B10" s="1167"/>
      <c r="C10" s="1157"/>
      <c r="D10" s="1158"/>
      <c r="E10" s="1159"/>
      <c r="F10" s="1152"/>
      <c r="G10" s="1165"/>
      <c r="H10" s="1150"/>
      <c r="I10" s="1150"/>
    </row>
    <row r="11" spans="1:9" s="1149" customFormat="1" ht="18" customHeight="1">
      <c r="A11" s="1151"/>
      <c r="B11" s="1168"/>
      <c r="C11" s="1169" t="s">
        <v>190</v>
      </c>
      <c r="D11" s="1153"/>
      <c r="E11" s="1152"/>
      <c r="F11" s="1152"/>
      <c r="G11" s="1153"/>
      <c r="H11" s="1150"/>
      <c r="I11" s="1150"/>
    </row>
    <row r="12" spans="1:9" s="1149" customFormat="1" ht="75">
      <c r="A12" s="1170" t="s">
        <v>6</v>
      </c>
      <c r="B12" s="1171" t="s">
        <v>7</v>
      </c>
      <c r="C12" s="1171" t="s">
        <v>8</v>
      </c>
      <c r="D12" s="1171" t="s">
        <v>9</v>
      </c>
      <c r="E12" s="1172" t="s">
        <v>10</v>
      </c>
      <c r="F12" s="1171" t="s">
        <v>11</v>
      </c>
      <c r="G12" s="1172" t="s">
        <v>12</v>
      </c>
      <c r="H12" s="1150"/>
      <c r="I12" s="1150"/>
    </row>
    <row r="13" spans="1:9" s="1149" customFormat="1" ht="20.25">
      <c r="A13" s="1173"/>
      <c r="B13" s="1174"/>
      <c r="C13" s="1175">
        <v>45246</v>
      </c>
      <c r="D13" s="1171"/>
      <c r="E13" s="1172"/>
      <c r="F13" s="1174"/>
      <c r="G13" s="1172"/>
      <c r="H13" s="1150"/>
      <c r="I13" s="1150"/>
    </row>
    <row r="14" spans="1:9" s="1560" customFormat="1" ht="20.100000000000001" customHeight="1">
      <c r="A14" s="1552"/>
      <c r="B14" s="1553"/>
      <c r="C14" s="1554" t="s">
        <v>115</v>
      </c>
      <c r="D14" s="1555"/>
      <c r="E14" s="1556"/>
      <c r="F14" s="1552"/>
      <c r="G14" s="1557"/>
      <c r="H14" s="1558"/>
      <c r="I14" s="1559"/>
    </row>
    <row r="15" spans="1:9" s="1233" customFormat="1" ht="15.95" customHeight="1">
      <c r="A15" s="1226"/>
      <c r="B15" s="1518">
        <v>200</v>
      </c>
      <c r="C15" s="1519" t="s">
        <v>103</v>
      </c>
      <c r="D15" s="1227"/>
      <c r="E15" s="1520"/>
      <c r="F15" s="1521"/>
      <c r="G15" s="1229"/>
      <c r="H15" s="1231"/>
      <c r="I15" s="1232"/>
    </row>
    <row r="16" spans="1:9" s="1233" customFormat="1" ht="15.95" customHeight="1">
      <c r="A16" s="1226">
        <f t="shared" ref="A16:A20" si="0">E16*F16</f>
        <v>3.4499999999999997</v>
      </c>
      <c r="B16" s="1228">
        <v>5</v>
      </c>
      <c r="C16" s="1227" t="s">
        <v>104</v>
      </c>
      <c r="D16" s="1228">
        <v>30</v>
      </c>
      <c r="E16" s="1229">
        <f t="shared" ref="E16:E20" si="1">D16*B16/1000</f>
        <v>0.15</v>
      </c>
      <c r="F16" s="1226">
        <v>23</v>
      </c>
      <c r="G16" s="1522">
        <f>E16</f>
        <v>0.15</v>
      </c>
      <c r="H16" s="1231">
        <f t="shared" ref="H16:H22" si="2">D16*B16/1000</f>
        <v>0.15</v>
      </c>
      <c r="I16" s="1232">
        <f>G16*F16</f>
        <v>3.4499999999999997</v>
      </c>
    </row>
    <row r="17" spans="1:15" s="1233" customFormat="1" ht="15.95" customHeight="1">
      <c r="A17" s="1226">
        <f t="shared" si="0"/>
        <v>14.879</v>
      </c>
      <c r="B17" s="1228">
        <v>5</v>
      </c>
      <c r="C17" s="1227" t="s">
        <v>13</v>
      </c>
      <c r="D17" s="1228">
        <v>5</v>
      </c>
      <c r="E17" s="1229">
        <f t="shared" si="1"/>
        <v>2.5000000000000001E-2</v>
      </c>
      <c r="F17" s="1226">
        <v>595.16</v>
      </c>
      <c r="G17" s="1230">
        <f>E17+E64</f>
        <v>0.05</v>
      </c>
      <c r="H17" s="1231">
        <f t="shared" si="2"/>
        <v>2.5000000000000001E-2</v>
      </c>
      <c r="I17" s="1232">
        <f t="shared" ref="I17:I22" si="3">G17*F17</f>
        <v>29.757999999999999</v>
      </c>
    </row>
    <row r="18" spans="1:15" s="1233" customFormat="1" ht="15.95" customHeight="1">
      <c r="A18" s="1226">
        <f t="shared" si="0"/>
        <v>47.84</v>
      </c>
      <c r="B18" s="1228">
        <v>5</v>
      </c>
      <c r="C18" s="1227" t="s">
        <v>35</v>
      </c>
      <c r="D18" s="1228">
        <v>23</v>
      </c>
      <c r="E18" s="1229">
        <f t="shared" si="1"/>
        <v>0.115</v>
      </c>
      <c r="F18" s="1226">
        <v>416</v>
      </c>
      <c r="G18" s="1522">
        <f>E18</f>
        <v>0.115</v>
      </c>
      <c r="H18" s="1231">
        <f t="shared" si="2"/>
        <v>0.115</v>
      </c>
      <c r="I18" s="1232">
        <f t="shared" si="3"/>
        <v>47.84</v>
      </c>
    </row>
    <row r="19" spans="1:15" s="277" customFormat="1" ht="15.95" customHeight="1">
      <c r="A19" s="1226">
        <f t="shared" si="0"/>
        <v>1.8315000000000001</v>
      </c>
      <c r="B19" s="1228">
        <v>5</v>
      </c>
      <c r="C19" s="291" t="s">
        <v>14</v>
      </c>
      <c r="D19" s="292">
        <v>5</v>
      </c>
      <c r="E19" s="274">
        <f t="shared" si="1"/>
        <v>2.5000000000000001E-2</v>
      </c>
      <c r="F19" s="290">
        <v>73.260000000000005</v>
      </c>
      <c r="G19" s="293">
        <f>E19+E26+E71</f>
        <v>0.17500000000000002</v>
      </c>
      <c r="H19" s="275">
        <f t="shared" si="2"/>
        <v>2.5000000000000001E-2</v>
      </c>
      <c r="I19" s="276">
        <f t="shared" si="3"/>
        <v>12.820500000000003</v>
      </c>
    </row>
    <row r="20" spans="1:15" s="1233" customFormat="1" ht="15.95" customHeight="1">
      <c r="A20" s="1226">
        <f t="shared" si="0"/>
        <v>0.08</v>
      </c>
      <c r="B20" s="1228">
        <v>5</v>
      </c>
      <c r="C20" s="1227" t="s">
        <v>15</v>
      </c>
      <c r="D20" s="1228">
        <v>1</v>
      </c>
      <c r="E20" s="1229">
        <f t="shared" si="1"/>
        <v>5.0000000000000001E-3</v>
      </c>
      <c r="F20" s="1226">
        <v>16</v>
      </c>
      <c r="G20" s="1230">
        <f>E20+E47+E58+E65</f>
        <v>0.02</v>
      </c>
      <c r="H20" s="1231">
        <f t="shared" si="2"/>
        <v>5.0000000000000001E-3</v>
      </c>
      <c r="I20" s="1232">
        <f t="shared" si="3"/>
        <v>0.32</v>
      </c>
    </row>
    <row r="21" spans="1:15" s="1233" customFormat="1" ht="15.95" customHeight="1">
      <c r="A21" s="1226">
        <f>SUM(A16:A20)</f>
        <v>68.080500000000015</v>
      </c>
      <c r="B21" s="1228"/>
      <c r="C21" s="1227" t="s">
        <v>16</v>
      </c>
      <c r="D21" s="1228"/>
      <c r="E21" s="1229"/>
      <c r="F21" s="1226"/>
      <c r="G21" s="1230"/>
      <c r="H21" s="1231">
        <f t="shared" si="2"/>
        <v>0</v>
      </c>
      <c r="I21" s="1232">
        <f t="shared" si="3"/>
        <v>0</v>
      </c>
    </row>
    <row r="22" spans="1:15" s="1233" customFormat="1" ht="15.95" customHeight="1">
      <c r="A22" s="1523">
        <f>A21/B20</f>
        <v>13.616100000000003</v>
      </c>
      <c r="B22" s="1227"/>
      <c r="C22" s="1227" t="s">
        <v>17</v>
      </c>
      <c r="D22" s="1228"/>
      <c r="E22" s="1229"/>
      <c r="F22" s="1523">
        <f>A22</f>
        <v>13.616100000000003</v>
      </c>
      <c r="G22" s="1230"/>
      <c r="H22" s="1231">
        <f t="shared" si="2"/>
        <v>0</v>
      </c>
      <c r="I22" s="1232">
        <f t="shared" si="3"/>
        <v>0</v>
      </c>
    </row>
    <row r="23" spans="1:15" s="1233" customFormat="1" ht="15.95" customHeight="1">
      <c r="A23" s="1523"/>
      <c r="B23" s="1227"/>
      <c r="C23" s="1227"/>
      <c r="D23" s="1228"/>
      <c r="E23" s="1229"/>
      <c r="F23" s="1523"/>
      <c r="G23" s="1230"/>
      <c r="H23" s="1231"/>
      <c r="I23" s="1232"/>
    </row>
    <row r="24" spans="1:15" s="277" customFormat="1" ht="15.95" customHeight="1">
      <c r="A24" s="295"/>
      <c r="B24" s="296">
        <v>200</v>
      </c>
      <c r="C24" s="297" t="s">
        <v>24</v>
      </c>
      <c r="D24" s="271"/>
      <c r="E24" s="298"/>
      <c r="F24" s="299"/>
      <c r="G24" s="274"/>
      <c r="H24" s="275"/>
      <c r="I24" s="276"/>
      <c r="O24" s="277" t="s">
        <v>18</v>
      </c>
    </row>
    <row r="25" spans="1:15" s="277" customFormat="1" ht="15.95" customHeight="1">
      <c r="A25" s="290">
        <f>E25*F25</f>
        <v>2.375</v>
      </c>
      <c r="B25" s="292">
        <v>5</v>
      </c>
      <c r="C25" s="291" t="s">
        <v>112</v>
      </c>
      <c r="D25" s="292">
        <v>1</v>
      </c>
      <c r="E25" s="274">
        <f>D25*B25/1000</f>
        <v>5.0000000000000001E-3</v>
      </c>
      <c r="F25" s="290">
        <v>475</v>
      </c>
      <c r="G25" s="293">
        <f>E25</f>
        <v>5.0000000000000001E-3</v>
      </c>
      <c r="H25" s="275">
        <f>D25*B25/1000</f>
        <v>5.0000000000000001E-3</v>
      </c>
      <c r="I25" s="276">
        <f>G25*F25</f>
        <v>2.375</v>
      </c>
    </row>
    <row r="26" spans="1:15" s="277" customFormat="1" ht="15.95" customHeight="1">
      <c r="A26" s="290">
        <f>E26*F26</f>
        <v>3.6630000000000003</v>
      </c>
      <c r="B26" s="292">
        <v>5</v>
      </c>
      <c r="C26" s="291" t="s">
        <v>14</v>
      </c>
      <c r="D26" s="292">
        <v>10</v>
      </c>
      <c r="E26" s="274">
        <f>D26*B26/1000</f>
        <v>0.05</v>
      </c>
      <c r="F26" s="290">
        <v>73.260000000000005</v>
      </c>
      <c r="G26" s="293"/>
      <c r="H26" s="275">
        <f>D26*B26/1000</f>
        <v>0.05</v>
      </c>
      <c r="I26" s="276">
        <f>G26*F26</f>
        <v>0</v>
      </c>
    </row>
    <row r="27" spans="1:15" s="277" customFormat="1" ht="15.95" customHeight="1">
      <c r="A27" s="290">
        <f>SUM(A25:A26)</f>
        <v>6.0380000000000003</v>
      </c>
      <c r="B27" s="271"/>
      <c r="C27" s="271" t="s">
        <v>16</v>
      </c>
      <c r="D27" s="292"/>
      <c r="E27" s="274"/>
      <c r="F27" s="290"/>
      <c r="G27" s="298"/>
      <c r="H27" s="275">
        <f>D27*B27/1000</f>
        <v>0</v>
      </c>
      <c r="I27" s="276">
        <f>G27*F27</f>
        <v>0</v>
      </c>
    </row>
    <row r="28" spans="1:15" s="277" customFormat="1" ht="15.95" customHeight="1">
      <c r="A28" s="270">
        <f>A27/B25</f>
        <v>1.2076</v>
      </c>
      <c r="B28" s="300"/>
      <c r="C28" s="271" t="s">
        <v>17</v>
      </c>
      <c r="D28" s="292"/>
      <c r="E28" s="274"/>
      <c r="F28" s="270">
        <f>A28</f>
        <v>1.2076</v>
      </c>
      <c r="G28" s="298"/>
      <c r="H28" s="275">
        <f>D28*B28/1000</f>
        <v>0</v>
      </c>
      <c r="I28" s="276">
        <f>G28*F28</f>
        <v>0</v>
      </c>
    </row>
    <row r="29" spans="1:15" s="1569" customFormat="1" ht="15.75" customHeight="1">
      <c r="A29" s="1561"/>
      <c r="B29" s="1562"/>
      <c r="C29" s="1563"/>
      <c r="D29" s="1564"/>
      <c r="E29" s="1565"/>
      <c r="F29" s="1561"/>
      <c r="G29" s="1566"/>
      <c r="H29" s="1567"/>
      <c r="I29" s="1568"/>
    </row>
    <row r="30" spans="1:15" s="1569" customFormat="1" ht="15.95" customHeight="1">
      <c r="A30" s="1570"/>
      <c r="B30" s="1571">
        <v>30</v>
      </c>
      <c r="C30" s="1572" t="s">
        <v>56</v>
      </c>
      <c r="D30" s="1563"/>
      <c r="E30" s="1566"/>
      <c r="F30" s="1573"/>
      <c r="G30" s="1566"/>
      <c r="H30" s="1567"/>
      <c r="I30" s="1568"/>
    </row>
    <row r="31" spans="1:15" s="1569" customFormat="1" ht="15.95" customHeight="1">
      <c r="A31" s="1574">
        <f>E31*F31</f>
        <v>12.9</v>
      </c>
      <c r="B31" s="1564">
        <v>5</v>
      </c>
      <c r="C31" s="1575" t="s">
        <v>56</v>
      </c>
      <c r="D31" s="1564">
        <v>30</v>
      </c>
      <c r="E31" s="1565">
        <f>D31*B31/1000</f>
        <v>0.15</v>
      </c>
      <c r="F31" s="1574">
        <v>86</v>
      </c>
      <c r="G31" s="1576">
        <f>E31</f>
        <v>0.15</v>
      </c>
      <c r="H31" s="1567">
        <f>D31*B31/1000</f>
        <v>0.15</v>
      </c>
      <c r="I31" s="1568">
        <f>G31*F31</f>
        <v>12.9</v>
      </c>
    </row>
    <row r="32" spans="1:15" s="1569" customFormat="1" ht="15.95" customHeight="1">
      <c r="A32" s="1574">
        <f>SUM(A31)</f>
        <v>12.9</v>
      </c>
      <c r="B32" s="1563"/>
      <c r="C32" s="1563" t="s">
        <v>16</v>
      </c>
      <c r="D32" s="1564"/>
      <c r="E32" s="1565"/>
      <c r="F32" s="1574"/>
      <c r="G32" s="1566"/>
      <c r="H32" s="1567">
        <f>D32*B32/1000</f>
        <v>0</v>
      </c>
      <c r="I32" s="1568">
        <f>G32*F32</f>
        <v>0</v>
      </c>
    </row>
    <row r="33" spans="1:9" s="1569" customFormat="1" ht="15.95" customHeight="1">
      <c r="A33" s="1561">
        <f>A32/B31</f>
        <v>2.58</v>
      </c>
      <c r="B33" s="1562"/>
      <c r="C33" s="1563" t="s">
        <v>17</v>
      </c>
      <c r="D33" s="1564"/>
      <c r="E33" s="1565"/>
      <c r="F33" s="1561">
        <f>A33</f>
        <v>2.58</v>
      </c>
      <c r="G33" s="1566"/>
      <c r="H33" s="1567">
        <f>D33*B33/1000</f>
        <v>0</v>
      </c>
      <c r="I33" s="1568">
        <f>G33*F33</f>
        <v>0</v>
      </c>
    </row>
    <row r="34" spans="1:9" s="1569" customFormat="1" ht="15.95" customHeight="1">
      <c r="A34" s="1561"/>
      <c r="B34" s="1562"/>
      <c r="C34" s="1563"/>
      <c r="D34" s="1564"/>
      <c r="E34" s="1565"/>
      <c r="F34" s="1561"/>
      <c r="G34" s="1566"/>
      <c r="H34" s="1567"/>
      <c r="I34" s="1568"/>
    </row>
    <row r="35" spans="1:9" s="1569" customFormat="1" ht="15.95" customHeight="1">
      <c r="A35" s="1570"/>
      <c r="B35" s="1571">
        <v>26</v>
      </c>
      <c r="C35" s="1572" t="s">
        <v>19</v>
      </c>
      <c r="D35" s="1563"/>
      <c r="E35" s="1566"/>
      <c r="F35" s="1573"/>
      <c r="G35" s="1566"/>
      <c r="H35" s="1567"/>
      <c r="I35" s="1568"/>
    </row>
    <row r="36" spans="1:9" s="1569" customFormat="1" ht="15.95" customHeight="1">
      <c r="A36" s="1574">
        <f>E36*F36</f>
        <v>9.49</v>
      </c>
      <c r="B36" s="1564">
        <v>5</v>
      </c>
      <c r="C36" s="1575" t="s">
        <v>20</v>
      </c>
      <c r="D36" s="1564">
        <v>26</v>
      </c>
      <c r="E36" s="1565">
        <f>D36*B36/1000</f>
        <v>0.13</v>
      </c>
      <c r="F36" s="1574">
        <v>73</v>
      </c>
      <c r="G36" s="1576">
        <f>E36+E76</f>
        <v>0.28400000000000003</v>
      </c>
      <c r="H36" s="1567">
        <f>D36*B36/1000</f>
        <v>0.13</v>
      </c>
      <c r="I36" s="1568">
        <f>G36*F36</f>
        <v>20.732000000000003</v>
      </c>
    </row>
    <row r="37" spans="1:9" s="1569" customFormat="1" ht="15.95" customHeight="1">
      <c r="A37" s="1574">
        <f>SUM(A36)</f>
        <v>9.49</v>
      </c>
      <c r="B37" s="1563"/>
      <c r="C37" s="1563" t="s">
        <v>16</v>
      </c>
      <c r="D37" s="1564"/>
      <c r="E37" s="1565"/>
      <c r="F37" s="1574"/>
      <c r="G37" s="1566"/>
      <c r="H37" s="1567">
        <f>D37*B37/1000</f>
        <v>0</v>
      </c>
      <c r="I37" s="1568">
        <f>G37*F37</f>
        <v>0</v>
      </c>
    </row>
    <row r="38" spans="1:9" s="1569" customFormat="1" ht="15.95" customHeight="1">
      <c r="A38" s="1561">
        <f>A37/B36</f>
        <v>1.8980000000000001</v>
      </c>
      <c r="B38" s="1562"/>
      <c r="C38" s="1563" t="s">
        <v>17</v>
      </c>
      <c r="D38" s="1564"/>
      <c r="E38" s="1565"/>
      <c r="F38" s="1561">
        <f>A38</f>
        <v>1.8980000000000001</v>
      </c>
      <c r="G38" s="1566"/>
      <c r="H38" s="1567">
        <f>D38*B38/1000</f>
        <v>0</v>
      </c>
      <c r="I38" s="1568">
        <f>G38*F38</f>
        <v>0</v>
      </c>
    </row>
    <row r="39" spans="1:9" s="1560" customFormat="1" ht="20.100000000000001" customHeight="1">
      <c r="A39" s="1552"/>
      <c r="B39" s="1553"/>
      <c r="C39" s="1554" t="s">
        <v>116</v>
      </c>
      <c r="D39" s="1555"/>
      <c r="E39" s="1556"/>
      <c r="F39" s="1552"/>
      <c r="G39" s="1557"/>
      <c r="H39" s="1558"/>
      <c r="I39" s="1559"/>
    </row>
    <row r="40" spans="1:9" s="1215" customFormat="1" ht="15" customHeight="1">
      <c r="A40" s="1208"/>
      <c r="B40" s="1577" t="s">
        <v>39</v>
      </c>
      <c r="C40" s="1578" t="s">
        <v>191</v>
      </c>
      <c r="D40" s="1209"/>
      <c r="E40" s="1579"/>
      <c r="F40" s="1580"/>
      <c r="G40" s="1211"/>
      <c r="H40" s="1213"/>
      <c r="I40" s="1214"/>
    </row>
    <row r="41" spans="1:9" s="1215" customFormat="1" ht="15" customHeight="1">
      <c r="A41" s="1208">
        <f>E41*F41</f>
        <v>36.479999999999997</v>
      </c>
      <c r="B41" s="1210">
        <v>5</v>
      </c>
      <c r="C41" s="1209" t="s">
        <v>188</v>
      </c>
      <c r="D41" s="1210">
        <v>48</v>
      </c>
      <c r="E41" s="1211">
        <f t="shared" ref="E41:E47" si="4">D41*B41/1000</f>
        <v>0.24</v>
      </c>
      <c r="F41" s="1208">
        <v>152</v>
      </c>
      <c r="G41" s="1212">
        <f>E41</f>
        <v>0.24</v>
      </c>
      <c r="H41" s="1213">
        <f t="shared" ref="H41:H49" si="5">D41*B41/1000</f>
        <v>0.24</v>
      </c>
      <c r="I41" s="1214">
        <f t="shared" ref="I41:I49" si="6">G41*F41</f>
        <v>36.479999999999997</v>
      </c>
    </row>
    <row r="42" spans="1:9" s="1588" customFormat="1">
      <c r="A42" s="1581">
        <f t="shared" ref="A42:A47" si="7">E42*F42</f>
        <v>4.6399999999999997</v>
      </c>
      <c r="B42" s="1210">
        <v>5</v>
      </c>
      <c r="C42" s="1582" t="s">
        <v>42</v>
      </c>
      <c r="D42" s="1583">
        <v>16</v>
      </c>
      <c r="E42" s="1584">
        <f t="shared" si="4"/>
        <v>0.08</v>
      </c>
      <c r="F42" s="1581">
        <v>58</v>
      </c>
      <c r="G42" s="1585">
        <f>E42</f>
        <v>0.08</v>
      </c>
      <c r="H42" s="1586">
        <f t="shared" si="5"/>
        <v>0.08</v>
      </c>
      <c r="I42" s="1587">
        <f t="shared" si="6"/>
        <v>4.6399999999999997</v>
      </c>
    </row>
    <row r="43" spans="1:9" s="1215" customFormat="1" ht="15" customHeight="1">
      <c r="A43" s="1208">
        <f t="shared" si="7"/>
        <v>1.9000000000000001</v>
      </c>
      <c r="B43" s="1210">
        <v>5</v>
      </c>
      <c r="C43" s="1209" t="s">
        <v>27</v>
      </c>
      <c r="D43" s="1210">
        <v>10</v>
      </c>
      <c r="E43" s="1211">
        <f t="shared" si="4"/>
        <v>0.05</v>
      </c>
      <c r="F43" s="1208">
        <v>38</v>
      </c>
      <c r="G43" s="1212">
        <f>E43+E53</f>
        <v>0.09</v>
      </c>
      <c r="H43" s="1213">
        <f t="shared" si="5"/>
        <v>0.05</v>
      </c>
      <c r="I43" s="1214">
        <f t="shared" si="6"/>
        <v>3.42</v>
      </c>
    </row>
    <row r="44" spans="1:9" s="1215" customFormat="1" ht="15" customHeight="1">
      <c r="A44" s="1208">
        <f t="shared" si="7"/>
        <v>2.4369999999999998</v>
      </c>
      <c r="B44" s="1210">
        <v>5</v>
      </c>
      <c r="C44" s="1209" t="s">
        <v>28</v>
      </c>
      <c r="D44" s="1210">
        <v>4</v>
      </c>
      <c r="E44" s="1211">
        <f t="shared" si="4"/>
        <v>0.02</v>
      </c>
      <c r="F44" s="1208">
        <v>121.85</v>
      </c>
      <c r="G44" s="1212">
        <f>E44+E54</f>
        <v>4.4999999999999998E-2</v>
      </c>
      <c r="H44" s="1213">
        <f t="shared" si="5"/>
        <v>0.02</v>
      </c>
      <c r="I44" s="1214">
        <f t="shared" si="6"/>
        <v>5.48325</v>
      </c>
    </row>
    <row r="45" spans="1:9" s="1215" customFormat="1" ht="15" customHeight="1">
      <c r="A45" s="1208">
        <f t="shared" si="7"/>
        <v>1.4500000000000002</v>
      </c>
      <c r="B45" s="1210">
        <v>5</v>
      </c>
      <c r="C45" s="1209" t="s">
        <v>29</v>
      </c>
      <c r="D45" s="1210">
        <v>10</v>
      </c>
      <c r="E45" s="1211">
        <f t="shared" si="4"/>
        <v>0.05</v>
      </c>
      <c r="F45" s="1208">
        <v>29</v>
      </c>
      <c r="G45" s="1212">
        <f>E45+E55</f>
        <v>0.09</v>
      </c>
      <c r="H45" s="1213">
        <f t="shared" si="5"/>
        <v>0.05</v>
      </c>
      <c r="I45" s="1214">
        <f t="shared" si="6"/>
        <v>2.61</v>
      </c>
    </row>
    <row r="46" spans="1:9" s="1560" customFormat="1" ht="15.95" customHeight="1">
      <c r="A46" s="1208">
        <f t="shared" si="7"/>
        <v>1</v>
      </c>
      <c r="B46" s="1210">
        <v>5</v>
      </c>
      <c r="C46" s="1589" t="s">
        <v>30</v>
      </c>
      <c r="D46" s="1555">
        <v>2</v>
      </c>
      <c r="E46" s="1556">
        <f>B46*D46/1000</f>
        <v>0.01</v>
      </c>
      <c r="F46" s="1590">
        <v>100</v>
      </c>
      <c r="G46" s="1212">
        <f>E46+E57</f>
        <v>6.5000000000000002E-2</v>
      </c>
      <c r="H46" s="1558">
        <f t="shared" si="5"/>
        <v>0.01</v>
      </c>
      <c r="I46" s="1559">
        <f t="shared" si="6"/>
        <v>6.5</v>
      </c>
    </row>
    <row r="47" spans="1:9" s="1215" customFormat="1" ht="15" customHeight="1">
      <c r="A47" s="1208">
        <f t="shared" si="7"/>
        <v>0.08</v>
      </c>
      <c r="B47" s="1210">
        <v>5</v>
      </c>
      <c r="C47" s="1209" t="s">
        <v>15</v>
      </c>
      <c r="D47" s="1210">
        <v>1</v>
      </c>
      <c r="E47" s="1211">
        <f t="shared" si="4"/>
        <v>5.0000000000000001E-3</v>
      </c>
      <c r="F47" s="1208">
        <v>16</v>
      </c>
      <c r="G47" s="1212"/>
      <c r="H47" s="1213">
        <f t="shared" si="5"/>
        <v>5.0000000000000001E-3</v>
      </c>
      <c r="I47" s="1214">
        <f t="shared" si="6"/>
        <v>0</v>
      </c>
    </row>
    <row r="48" spans="1:9" s="1215" customFormat="1" ht="15" customHeight="1">
      <c r="A48" s="1208">
        <f>SUM(A41:A47)</f>
        <v>47.986999999999995</v>
      </c>
      <c r="B48" s="1210"/>
      <c r="C48" s="1209" t="s">
        <v>16</v>
      </c>
      <c r="D48" s="1210"/>
      <c r="E48" s="1211"/>
      <c r="F48" s="1208"/>
      <c r="G48" s="1212"/>
      <c r="H48" s="1213">
        <f t="shared" si="5"/>
        <v>0</v>
      </c>
      <c r="I48" s="1214">
        <f t="shared" si="6"/>
        <v>0</v>
      </c>
    </row>
    <row r="49" spans="1:9" s="1215" customFormat="1" ht="15" customHeight="1">
      <c r="A49" s="1591">
        <f>A48/B47</f>
        <v>9.5973999999999986</v>
      </c>
      <c r="B49" s="1209"/>
      <c r="C49" s="1209" t="s">
        <v>17</v>
      </c>
      <c r="D49" s="1210"/>
      <c r="E49" s="1211"/>
      <c r="F49" s="1591">
        <f>A49</f>
        <v>9.5973999999999986</v>
      </c>
      <c r="G49" s="1212"/>
      <c r="H49" s="1213">
        <f t="shared" si="5"/>
        <v>0</v>
      </c>
      <c r="I49" s="1214">
        <f t="shared" si="6"/>
        <v>0</v>
      </c>
    </row>
    <row r="50" spans="1:9" s="1215" customFormat="1" ht="15" customHeight="1">
      <c r="A50" s="1591"/>
      <c r="B50" s="1209"/>
      <c r="C50" s="1592"/>
      <c r="D50" s="1593"/>
      <c r="E50" s="1211"/>
      <c r="F50" s="1591"/>
      <c r="G50" s="1212"/>
      <c r="H50" s="1213"/>
      <c r="I50" s="1214"/>
    </row>
    <row r="51" spans="1:9" s="1168" customFormat="1" ht="15.75">
      <c r="A51" s="1185"/>
      <c r="B51" s="1186" t="s">
        <v>43</v>
      </c>
      <c r="C51" s="1459" t="s">
        <v>187</v>
      </c>
      <c r="D51" s="1460"/>
      <c r="E51" s="1187"/>
      <c r="F51" s="1156"/>
      <c r="G51" s="1187"/>
      <c r="H51" s="1188"/>
      <c r="I51" s="1189"/>
    </row>
    <row r="52" spans="1:9" s="1197" customFormat="1">
      <c r="A52" s="1190">
        <f>E52*F52</f>
        <v>241.70250000000001</v>
      </c>
      <c r="B52" s="1191">
        <v>5</v>
      </c>
      <c r="C52" s="1192" t="s">
        <v>109</v>
      </c>
      <c r="D52" s="1191">
        <v>134</v>
      </c>
      <c r="E52" s="1193">
        <f>D52*B52/1000</f>
        <v>0.67</v>
      </c>
      <c r="F52" s="1190">
        <v>360.75</v>
      </c>
      <c r="G52" s="1194">
        <f>E52</f>
        <v>0.67</v>
      </c>
      <c r="H52" s="1195">
        <f t="shared" ref="H52:H53" si="8">D52*B52/1000</f>
        <v>0.67</v>
      </c>
      <c r="I52" s="1196">
        <f t="shared" ref="I52:I53" si="9">G52*F52</f>
        <v>241.70250000000001</v>
      </c>
    </row>
    <row r="53" spans="1:9" s="1205" customFormat="1">
      <c r="A53" s="1198">
        <f t="shared" ref="A53" si="10">E53*F53</f>
        <v>1.52</v>
      </c>
      <c r="B53" s="1191">
        <v>5</v>
      </c>
      <c r="C53" s="1199" t="s">
        <v>27</v>
      </c>
      <c r="D53" s="1200">
        <v>8</v>
      </c>
      <c r="E53" s="1201">
        <f t="shared" ref="E53" si="11">D53*B53/1000</f>
        <v>0.04</v>
      </c>
      <c r="F53" s="1198">
        <v>38</v>
      </c>
      <c r="G53" s="1202"/>
      <c r="H53" s="1203">
        <f t="shared" si="8"/>
        <v>0.04</v>
      </c>
      <c r="I53" s="1204">
        <f t="shared" si="9"/>
        <v>0</v>
      </c>
    </row>
    <row r="54" spans="1:9" s="1168" customFormat="1">
      <c r="A54" s="1185">
        <f>E54*F54</f>
        <v>3.0462500000000001</v>
      </c>
      <c r="B54" s="1191">
        <v>5</v>
      </c>
      <c r="C54" s="1206" t="s">
        <v>168</v>
      </c>
      <c r="D54" s="1156">
        <v>5</v>
      </c>
      <c r="E54" s="1187">
        <f>D54*B54/1000</f>
        <v>2.5000000000000001E-2</v>
      </c>
      <c r="F54" s="1185">
        <v>121.85</v>
      </c>
      <c r="G54" s="1207"/>
      <c r="H54" s="1188">
        <f>D54*B54/1000</f>
        <v>2.5000000000000001E-2</v>
      </c>
      <c r="I54" s="1189">
        <f>G54*F54</f>
        <v>0</v>
      </c>
    </row>
    <row r="55" spans="1:9" s="1215" customFormat="1" ht="15" customHeight="1">
      <c r="A55" s="1208">
        <f t="shared" ref="A55" si="12">E55*F55</f>
        <v>1.1599999999999999</v>
      </c>
      <c r="B55" s="1191">
        <v>5</v>
      </c>
      <c r="C55" s="1209" t="s">
        <v>29</v>
      </c>
      <c r="D55" s="1210">
        <v>8</v>
      </c>
      <c r="E55" s="1211">
        <f t="shared" ref="E55" si="13">D55*B55/1000</f>
        <v>0.04</v>
      </c>
      <c r="F55" s="1208">
        <v>29</v>
      </c>
      <c r="G55" s="1212"/>
      <c r="H55" s="1213">
        <f t="shared" ref="H55:H56" si="14">D55*B55/1000</f>
        <v>0.04</v>
      </c>
      <c r="I55" s="1214">
        <f t="shared" ref="I55:I56" si="15">G55*F55</f>
        <v>0</v>
      </c>
    </row>
    <row r="56" spans="1:9" s="1168" customFormat="1">
      <c r="A56" s="1185">
        <f>E56*F56</f>
        <v>0.435</v>
      </c>
      <c r="B56" s="1191">
        <v>5</v>
      </c>
      <c r="C56" s="1206" t="s">
        <v>40</v>
      </c>
      <c r="D56" s="1156">
        <v>3</v>
      </c>
      <c r="E56" s="1187">
        <f>D56*B56/1000</f>
        <v>1.4999999999999999E-2</v>
      </c>
      <c r="F56" s="1185">
        <v>29</v>
      </c>
      <c r="G56" s="1207">
        <f>E56</f>
        <v>1.4999999999999999E-2</v>
      </c>
      <c r="H56" s="1188">
        <f t="shared" si="14"/>
        <v>1.4999999999999999E-2</v>
      </c>
      <c r="I56" s="1189">
        <f t="shared" si="15"/>
        <v>0.435</v>
      </c>
    </row>
    <row r="57" spans="1:9" s="1223" customFormat="1">
      <c r="A57" s="1216">
        <f t="shared" ref="A57" si="16">E57*F57</f>
        <v>5.5</v>
      </c>
      <c r="B57" s="1191">
        <v>5</v>
      </c>
      <c r="C57" s="1217" t="s">
        <v>30</v>
      </c>
      <c r="D57" s="1218">
        <v>11</v>
      </c>
      <c r="E57" s="1219">
        <f t="shared" ref="E57" si="17">D57*B57/1000</f>
        <v>5.5E-2</v>
      </c>
      <c r="F57" s="1216">
        <v>100</v>
      </c>
      <c r="G57" s="1220"/>
      <c r="H57" s="1221">
        <f>D57*B57/1000</f>
        <v>5.5E-2</v>
      </c>
      <c r="I57" s="1222">
        <f>G57*F57</f>
        <v>0</v>
      </c>
    </row>
    <row r="58" spans="1:9" s="1168" customFormat="1">
      <c r="A58" s="1185">
        <f>E58*F58</f>
        <v>0.08</v>
      </c>
      <c r="B58" s="1191">
        <v>5</v>
      </c>
      <c r="C58" s="1206" t="s">
        <v>31</v>
      </c>
      <c r="D58" s="1156">
        <v>1</v>
      </c>
      <c r="E58" s="1187">
        <f>B58*D58/1000</f>
        <v>5.0000000000000001E-3</v>
      </c>
      <c r="F58" s="1185">
        <v>16</v>
      </c>
      <c r="G58" s="1207"/>
      <c r="H58" s="1188">
        <f>D58*B58/1000</f>
        <v>5.0000000000000001E-3</v>
      </c>
      <c r="I58" s="1189">
        <f>G58*F58</f>
        <v>0</v>
      </c>
    </row>
    <row r="59" spans="1:9" s="1168" customFormat="1">
      <c r="A59" s="1185">
        <f>SUM(A52:A58)</f>
        <v>253.44375000000002</v>
      </c>
      <c r="B59" s="1156"/>
      <c r="C59" s="1224" t="s">
        <v>16</v>
      </c>
      <c r="D59" s="1156"/>
      <c r="E59" s="1187"/>
      <c r="F59" s="1185"/>
      <c r="G59" s="1207"/>
      <c r="H59" s="1188">
        <f>D59*B59/1000</f>
        <v>0</v>
      </c>
      <c r="I59" s="1189">
        <f>G59*F59</f>
        <v>0</v>
      </c>
    </row>
    <row r="60" spans="1:9" s="1168" customFormat="1" ht="15.75">
      <c r="A60" s="1173">
        <f>A59/B58</f>
        <v>50.688750000000006</v>
      </c>
      <c r="B60" s="1156"/>
      <c r="C60" s="1224" t="s">
        <v>17</v>
      </c>
      <c r="D60" s="1156"/>
      <c r="E60" s="1187"/>
      <c r="F60" s="1173">
        <f>A60</f>
        <v>50.688750000000006</v>
      </c>
      <c r="G60" s="1207"/>
      <c r="H60" s="1188">
        <f>D60*B60/1000</f>
        <v>0</v>
      </c>
      <c r="I60" s="1189">
        <f>G60*F60</f>
        <v>0</v>
      </c>
    </row>
    <row r="61" spans="1:9" s="1168" customFormat="1" ht="15.75">
      <c r="A61" s="1173"/>
      <c r="B61" s="1156"/>
      <c r="C61" s="1225"/>
      <c r="D61" s="1160"/>
      <c r="E61" s="1187"/>
      <c r="F61" s="1173"/>
      <c r="G61" s="1207"/>
      <c r="H61" s="1188"/>
      <c r="I61" s="1189"/>
    </row>
    <row r="62" spans="1:9" s="1168" customFormat="1" ht="15.75">
      <c r="A62" s="1185"/>
      <c r="B62" s="1186">
        <v>150</v>
      </c>
      <c r="C62" s="1459" t="s">
        <v>80</v>
      </c>
      <c r="D62" s="1460"/>
      <c r="E62" s="1187"/>
      <c r="F62" s="1156"/>
      <c r="G62" s="1187"/>
      <c r="H62" s="1188"/>
      <c r="I62" s="1189"/>
    </row>
    <row r="63" spans="1:9" s="1168" customFormat="1">
      <c r="A63" s="1185">
        <f>E63*F63</f>
        <v>15.975</v>
      </c>
      <c r="B63" s="1156">
        <v>5</v>
      </c>
      <c r="C63" s="1157" t="s">
        <v>81</v>
      </c>
      <c r="D63" s="1156">
        <v>71</v>
      </c>
      <c r="E63" s="1187">
        <f>B63*D63/1000</f>
        <v>0.35499999999999998</v>
      </c>
      <c r="F63" s="1185">
        <v>45</v>
      </c>
      <c r="G63" s="1207">
        <f>E63</f>
        <v>0.35499999999999998</v>
      </c>
      <c r="H63" s="1188">
        <f t="shared" ref="H63:H67" si="18">D63*B63/1000</f>
        <v>0.35499999999999998</v>
      </c>
      <c r="I63" s="1189">
        <f t="shared" ref="I63:I67" si="19">G63*F63</f>
        <v>15.975</v>
      </c>
    </row>
    <row r="64" spans="1:9" s="1233" customFormat="1" ht="15.95" customHeight="1">
      <c r="A64" s="1226">
        <f t="shared" ref="A64" si="20">E64*F64</f>
        <v>14.879</v>
      </c>
      <c r="B64" s="1156">
        <v>5</v>
      </c>
      <c r="C64" s="1227" t="s">
        <v>13</v>
      </c>
      <c r="D64" s="1228">
        <v>5</v>
      </c>
      <c r="E64" s="1229">
        <f t="shared" ref="E64" si="21">D64*B64/1000</f>
        <v>2.5000000000000001E-2</v>
      </c>
      <c r="F64" s="1226">
        <v>595.16</v>
      </c>
      <c r="G64" s="1230"/>
      <c r="H64" s="1231">
        <f t="shared" si="18"/>
        <v>2.5000000000000001E-2</v>
      </c>
      <c r="I64" s="1232">
        <f t="shared" si="19"/>
        <v>0</v>
      </c>
    </row>
    <row r="65" spans="1:15" s="1168" customFormat="1">
      <c r="A65" s="1185">
        <f>E65*F65</f>
        <v>0.08</v>
      </c>
      <c r="B65" s="1156">
        <v>5</v>
      </c>
      <c r="C65" s="1206" t="s">
        <v>31</v>
      </c>
      <c r="D65" s="1156">
        <v>1</v>
      </c>
      <c r="E65" s="1187">
        <f>B65*D65/1000</f>
        <v>5.0000000000000001E-3</v>
      </c>
      <c r="F65" s="1185">
        <v>16</v>
      </c>
      <c r="G65" s="1207"/>
      <c r="H65" s="1188">
        <f t="shared" si="18"/>
        <v>5.0000000000000001E-3</v>
      </c>
      <c r="I65" s="1189">
        <f t="shared" si="19"/>
        <v>0</v>
      </c>
    </row>
    <row r="66" spans="1:15" s="1168" customFormat="1">
      <c r="A66" s="1185">
        <f>SUM(A63:A65)</f>
        <v>30.933999999999997</v>
      </c>
      <c r="B66" s="1156"/>
      <c r="C66" s="1224" t="s">
        <v>16</v>
      </c>
      <c r="D66" s="1156"/>
      <c r="E66" s="1187"/>
      <c r="F66" s="1185"/>
      <c r="G66" s="1207"/>
      <c r="H66" s="1188">
        <f t="shared" si="18"/>
        <v>0</v>
      </c>
      <c r="I66" s="1189">
        <f t="shared" si="19"/>
        <v>0</v>
      </c>
    </row>
    <row r="67" spans="1:15" s="1168" customFormat="1" ht="15.75">
      <c r="A67" s="1173">
        <f>A66/B65</f>
        <v>6.1867999999999999</v>
      </c>
      <c r="B67" s="1156"/>
      <c r="C67" s="1224" t="s">
        <v>17</v>
      </c>
      <c r="D67" s="1156"/>
      <c r="E67" s="1187"/>
      <c r="F67" s="1173">
        <f>A67</f>
        <v>6.1867999999999999</v>
      </c>
      <c r="G67" s="1207"/>
      <c r="H67" s="1188">
        <f t="shared" si="18"/>
        <v>0</v>
      </c>
      <c r="I67" s="1189">
        <f t="shared" si="19"/>
        <v>0</v>
      </c>
    </row>
    <row r="68" spans="1:15" s="1168" customFormat="1" ht="15.75">
      <c r="A68" s="1173"/>
      <c r="B68" s="1156"/>
      <c r="C68" s="1225"/>
      <c r="D68" s="1160"/>
      <c r="E68" s="1187"/>
      <c r="F68" s="1173"/>
      <c r="G68" s="1207"/>
      <c r="H68" s="1188"/>
      <c r="I68" s="1189"/>
    </row>
    <row r="69" spans="1:15" s="1168" customFormat="1" ht="15.75">
      <c r="A69" s="1234"/>
      <c r="B69" s="1186">
        <v>200</v>
      </c>
      <c r="C69" s="1235" t="s">
        <v>133</v>
      </c>
      <c r="D69" s="1157"/>
      <c r="E69" s="1158"/>
      <c r="F69" s="1236"/>
      <c r="G69" s="1187"/>
      <c r="H69" s="1188"/>
      <c r="I69" s="1189"/>
      <c r="O69" s="1168" t="s">
        <v>18</v>
      </c>
    </row>
    <row r="70" spans="1:15" s="1168" customFormat="1">
      <c r="A70" s="1185">
        <f>E70*F70</f>
        <v>6.9650000000000007</v>
      </c>
      <c r="B70" s="1156">
        <v>5</v>
      </c>
      <c r="C70" s="1206" t="s">
        <v>185</v>
      </c>
      <c r="D70" s="1156">
        <v>10</v>
      </c>
      <c r="E70" s="1187">
        <f>D70*B70/1000</f>
        <v>0.05</v>
      </c>
      <c r="F70" s="1185">
        <v>139.30000000000001</v>
      </c>
      <c r="G70" s="1207">
        <f>E70</f>
        <v>0.05</v>
      </c>
      <c r="H70" s="1188">
        <f>D70*B70/1000</f>
        <v>0.05</v>
      </c>
      <c r="I70" s="1189">
        <f>G70*F70</f>
        <v>6.9650000000000007</v>
      </c>
    </row>
    <row r="71" spans="1:15" s="1168" customFormat="1">
      <c r="A71" s="1185">
        <f>E71*F71</f>
        <v>7.3260000000000005</v>
      </c>
      <c r="B71" s="1156">
        <v>5</v>
      </c>
      <c r="C71" s="1206" t="s">
        <v>170</v>
      </c>
      <c r="D71" s="1156">
        <v>20</v>
      </c>
      <c r="E71" s="1187">
        <f>D71*B71/1000</f>
        <v>0.1</v>
      </c>
      <c r="F71" s="1185">
        <v>73.260000000000005</v>
      </c>
      <c r="G71" s="1207"/>
      <c r="H71" s="1188">
        <f>D71*B71/1000</f>
        <v>0.1</v>
      </c>
      <c r="I71" s="1189">
        <f>G71*F71</f>
        <v>0</v>
      </c>
    </row>
    <row r="72" spans="1:15" s="1168" customFormat="1">
      <c r="A72" s="1185">
        <f>SUM(A70:A71)</f>
        <v>14.291</v>
      </c>
      <c r="B72" s="1157"/>
      <c r="C72" s="1157" t="s">
        <v>16</v>
      </c>
      <c r="D72" s="1156"/>
      <c r="E72" s="1187"/>
      <c r="F72" s="1185"/>
      <c r="G72" s="1158"/>
      <c r="H72" s="1188">
        <f>D72*B72/1000</f>
        <v>0</v>
      </c>
      <c r="I72" s="1189">
        <f>G72*F72</f>
        <v>0</v>
      </c>
    </row>
    <row r="73" spans="1:15" s="1168" customFormat="1" ht="15.75">
      <c r="A73" s="1173">
        <f>A72/B70</f>
        <v>2.8582000000000001</v>
      </c>
      <c r="B73" s="1164"/>
      <c r="C73" s="1157" t="s">
        <v>17</v>
      </c>
      <c r="D73" s="1156"/>
      <c r="E73" s="1187"/>
      <c r="F73" s="1173">
        <f>A73</f>
        <v>2.8582000000000001</v>
      </c>
      <c r="G73" s="1158"/>
      <c r="H73" s="1188">
        <f>D73*B73/1000</f>
        <v>0</v>
      </c>
      <c r="I73" s="1189">
        <f>G73*F73</f>
        <v>0</v>
      </c>
    </row>
    <row r="74" spans="1:15" s="1245" customFormat="1" ht="15.75">
      <c r="A74" s="1237"/>
      <c r="B74" s="1238"/>
      <c r="C74" s="1239"/>
      <c r="D74" s="1240"/>
      <c r="E74" s="1241"/>
      <c r="F74" s="1237"/>
      <c r="G74" s="1242"/>
      <c r="H74" s="1243"/>
      <c r="I74" s="1244"/>
    </row>
    <row r="75" spans="1:15" s="1168" customFormat="1" ht="15.75">
      <c r="A75" s="1234"/>
      <c r="B75" s="1186">
        <v>30</v>
      </c>
      <c r="C75" s="1235" t="s">
        <v>19</v>
      </c>
      <c r="D75" s="1157"/>
      <c r="E75" s="1158"/>
      <c r="F75" s="1236"/>
      <c r="G75" s="1158"/>
      <c r="H75" s="1188"/>
      <c r="I75" s="1189"/>
    </row>
    <row r="76" spans="1:15" s="1168" customFormat="1">
      <c r="A76" s="1185">
        <f>E76*F76</f>
        <v>11.241999999999999</v>
      </c>
      <c r="B76" s="1156">
        <v>5</v>
      </c>
      <c r="C76" s="1206" t="s">
        <v>20</v>
      </c>
      <c r="D76" s="1156">
        <v>30.8</v>
      </c>
      <c r="E76" s="1187">
        <f>D76*B76/1000</f>
        <v>0.154</v>
      </c>
      <c r="F76" s="1185">
        <v>73</v>
      </c>
      <c r="G76" s="1207"/>
      <c r="H76" s="1188">
        <f>D76*B76/1000</f>
        <v>0.154</v>
      </c>
      <c r="I76" s="1189">
        <f>G76*F76</f>
        <v>0</v>
      </c>
    </row>
    <row r="77" spans="1:15" s="1168" customFormat="1">
      <c r="A77" s="1185">
        <f>SUM(A76)</f>
        <v>11.241999999999999</v>
      </c>
      <c r="B77" s="1157"/>
      <c r="C77" s="1157" t="s">
        <v>16</v>
      </c>
      <c r="D77" s="1156"/>
      <c r="E77" s="1187"/>
      <c r="F77" s="1185"/>
      <c r="G77" s="1158"/>
      <c r="H77" s="1188">
        <f>D77*B77/1000</f>
        <v>0</v>
      </c>
      <c r="I77" s="1189">
        <f>G77*F77</f>
        <v>0</v>
      </c>
    </row>
    <row r="78" spans="1:15" s="1168" customFormat="1" ht="15.75">
      <c r="A78" s="1173">
        <f>A77/B76</f>
        <v>2.2483999999999997</v>
      </c>
      <c r="B78" s="1164"/>
      <c r="C78" s="1157" t="s">
        <v>17</v>
      </c>
      <c r="D78" s="1156"/>
      <c r="E78" s="1187"/>
      <c r="F78" s="1173">
        <f>A78</f>
        <v>2.2483999999999997</v>
      </c>
      <c r="G78" s="1158"/>
      <c r="H78" s="1188">
        <f>D78*B78/1000</f>
        <v>0</v>
      </c>
      <c r="I78" s="1189">
        <f>G78*F78</f>
        <v>0</v>
      </c>
    </row>
    <row r="79" spans="1:15" s="1168" customFormat="1" ht="15.75">
      <c r="A79" s="1173"/>
      <c r="B79" s="1164"/>
      <c r="C79" s="1157"/>
      <c r="D79" s="1156"/>
      <c r="E79" s="1187"/>
      <c r="F79" s="1173"/>
      <c r="G79" s="1158"/>
      <c r="H79" s="1188"/>
      <c r="I79" s="1189"/>
    </row>
    <row r="80" spans="1:15" s="1168" customFormat="1" ht="15.75">
      <c r="A80" s="1234"/>
      <c r="B80" s="1186">
        <v>25</v>
      </c>
      <c r="C80" s="1235" t="s">
        <v>32</v>
      </c>
      <c r="D80" s="1157"/>
      <c r="E80" s="1158"/>
      <c r="F80" s="1236"/>
      <c r="G80" s="1158"/>
      <c r="H80" s="1188"/>
      <c r="I80" s="1189"/>
    </row>
    <row r="81" spans="1:9" s="1168" customFormat="1">
      <c r="A81" s="1185">
        <f>E81*F81</f>
        <v>8.875</v>
      </c>
      <c r="B81" s="1156">
        <v>5</v>
      </c>
      <c r="C81" s="1206" t="s">
        <v>100</v>
      </c>
      <c r="D81" s="1156">
        <v>25</v>
      </c>
      <c r="E81" s="1187">
        <f>D81*B81/1000</f>
        <v>0.125</v>
      </c>
      <c r="F81" s="1185">
        <v>71</v>
      </c>
      <c r="G81" s="1207">
        <f>E81</f>
        <v>0.125</v>
      </c>
      <c r="H81" s="1188">
        <f>D81*B81/1000</f>
        <v>0.125</v>
      </c>
      <c r="I81" s="1189">
        <f>G81*F81</f>
        <v>8.875</v>
      </c>
    </row>
    <row r="82" spans="1:9" s="1168" customFormat="1">
      <c r="A82" s="1185">
        <f>SUM(A81)</f>
        <v>8.875</v>
      </c>
      <c r="B82" s="1157"/>
      <c r="C82" s="1157" t="s">
        <v>16</v>
      </c>
      <c r="D82" s="1156"/>
      <c r="E82" s="1187"/>
      <c r="F82" s="1185"/>
      <c r="G82" s="1158"/>
      <c r="H82" s="1188">
        <f>D82*B82/1000</f>
        <v>0</v>
      </c>
      <c r="I82" s="1189">
        <f>G82*F82</f>
        <v>0</v>
      </c>
    </row>
    <row r="83" spans="1:9" s="1168" customFormat="1" ht="15.75">
      <c r="A83" s="1173">
        <f>A82/B81</f>
        <v>1.7749999999999999</v>
      </c>
      <c r="B83" s="1164"/>
      <c r="C83" s="1157" t="s">
        <v>17</v>
      </c>
      <c r="D83" s="1156"/>
      <c r="E83" s="1187"/>
      <c r="F83" s="1173">
        <f>A83</f>
        <v>1.7749999999999999</v>
      </c>
      <c r="G83" s="1158"/>
      <c r="H83" s="1188">
        <f>D83*B83/1000</f>
        <v>0</v>
      </c>
      <c r="I83" s="1189">
        <f>G83*F83</f>
        <v>0</v>
      </c>
    </row>
    <row r="84" spans="1:9" s="1168" customFormat="1" ht="15.75">
      <c r="A84" s="1173"/>
      <c r="B84" s="1164"/>
      <c r="C84" s="1157"/>
      <c r="D84" s="1156"/>
      <c r="E84" s="1187"/>
      <c r="F84" s="1173"/>
      <c r="G84" s="1158"/>
      <c r="H84" s="1188"/>
      <c r="I84" s="1189"/>
    </row>
    <row r="85" spans="1:9" s="1168" customFormat="1" ht="15.75">
      <c r="A85" s="1173">
        <f>A82+A77+A72+A66+A59+A48+A37+A32+A27+A21</f>
        <v>463.28125</v>
      </c>
      <c r="B85" s="1157"/>
      <c r="C85" s="1164" t="s">
        <v>21</v>
      </c>
      <c r="D85" s="1157"/>
      <c r="E85" s="1158"/>
      <c r="F85" s="1173">
        <f>F86*B81</f>
        <v>463.28125</v>
      </c>
      <c r="G85" s="1158"/>
      <c r="H85" s="1155"/>
      <c r="I85" s="1189">
        <f>SUM(I14:I84)</f>
        <v>463.28125</v>
      </c>
    </row>
    <row r="86" spans="1:9" s="1168" customFormat="1" ht="15.75">
      <c r="A86" s="1173">
        <f>A85/B81</f>
        <v>92.65625</v>
      </c>
      <c r="B86" s="1157"/>
      <c r="C86" s="1164" t="s">
        <v>17</v>
      </c>
      <c r="D86" s="1157"/>
      <c r="E86" s="1158"/>
      <c r="F86" s="1173">
        <f>A86</f>
        <v>92.65625</v>
      </c>
      <c r="G86" s="1158"/>
      <c r="H86" s="1188"/>
      <c r="I86" s="1189"/>
    </row>
    <row r="87" spans="1:9" s="1168" customFormat="1" ht="15.75">
      <c r="C87" s="1461" t="s">
        <v>101</v>
      </c>
      <c r="D87" s="1461"/>
      <c r="E87" s="1461"/>
      <c r="F87" s="1461"/>
      <c r="G87" s="1461"/>
      <c r="H87" s="1246"/>
      <c r="I87" s="1150"/>
    </row>
    <row r="88" spans="1:9" s="1168" customFormat="1" ht="15.75">
      <c r="C88" s="1461" t="s">
        <v>22</v>
      </c>
      <c r="D88" s="1461"/>
      <c r="E88" s="1461"/>
      <c r="F88" s="1461"/>
      <c r="G88" s="1461"/>
      <c r="H88" s="1246"/>
      <c r="I88" s="1150"/>
    </row>
    <row r="89" spans="1:9" s="1168" customFormat="1" ht="15.75">
      <c r="B89" s="1247"/>
      <c r="C89" s="1247" t="s">
        <v>23</v>
      </c>
      <c r="D89" s="1247"/>
      <c r="E89" s="1247"/>
      <c r="F89" s="1247"/>
      <c r="G89" s="1247"/>
      <c r="H89" s="1150"/>
      <c r="I89" s="1150"/>
    </row>
  </sheetData>
  <mergeCells count="13">
    <mergeCell ref="F6:G6"/>
    <mergeCell ref="F8:G8"/>
    <mergeCell ref="C51:D51"/>
    <mergeCell ref="C62:D62"/>
    <mergeCell ref="C87:G87"/>
    <mergeCell ref="C88:G8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0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O69"/>
  <sheetViews>
    <sheetView view="pageBreakPreview" topLeftCell="A34" zoomScale="60" workbookViewId="0">
      <selection activeCell="B61" sqref="B61"/>
    </sheetView>
  </sheetViews>
  <sheetFormatPr defaultRowHeight="15"/>
  <cols>
    <col min="1" max="1" width="15.7109375" style="269" customWidth="1"/>
    <col min="2" max="2" width="9.28515625" style="269" bestFit="1" customWidth="1"/>
    <col min="3" max="3" width="64.7109375" style="269" customWidth="1"/>
    <col min="4" max="4" width="9.28515625" style="269" bestFit="1" customWidth="1"/>
    <col min="5" max="5" width="9.42578125" style="269" bestFit="1" customWidth="1"/>
    <col min="6" max="6" width="15.42578125" style="269" customWidth="1"/>
    <col min="7" max="8" width="9.42578125" style="269" bestFit="1" customWidth="1"/>
    <col min="9" max="9" width="16.28515625" style="269" customWidth="1"/>
    <col min="10" max="16384" width="9.140625" style="269"/>
  </cols>
  <sheetData>
    <row r="1" spans="1:9" s="1149" customFormat="1">
      <c r="H1" s="1150"/>
      <c r="I1" s="1150"/>
    </row>
    <row r="2" spans="1:9" s="1149" customFormat="1" ht="15.75">
      <c r="A2" s="1151"/>
      <c r="B2" s="1462" t="s">
        <v>0</v>
      </c>
      <c r="C2" s="1462"/>
      <c r="D2" s="1462"/>
      <c r="E2" s="1462"/>
      <c r="F2" s="1462"/>
      <c r="G2" s="1462"/>
      <c r="H2" s="1150"/>
      <c r="I2" s="1150"/>
    </row>
    <row r="3" spans="1:9" s="1149" customFormat="1" ht="12.75" customHeight="1">
      <c r="A3" s="1151"/>
      <c r="B3" s="1462"/>
      <c r="C3" s="1462"/>
      <c r="D3" s="1462"/>
      <c r="E3" s="1462"/>
      <c r="F3" s="1462"/>
      <c r="G3" s="1462"/>
      <c r="H3" s="1150"/>
      <c r="I3" s="1150"/>
    </row>
    <row r="4" spans="1:9" s="1149" customFormat="1" ht="30" customHeight="1">
      <c r="A4" s="1151"/>
      <c r="B4" s="1463"/>
      <c r="C4" s="1465" t="s">
        <v>1</v>
      </c>
      <c r="D4" s="1467" t="s">
        <v>2</v>
      </c>
      <c r="E4" s="1469" t="s">
        <v>3</v>
      </c>
      <c r="F4" s="1152"/>
      <c r="G4" s="1153"/>
      <c r="H4" s="1150"/>
      <c r="I4" s="1150"/>
    </row>
    <row r="5" spans="1:9" s="1149" customFormat="1" ht="40.5" customHeight="1">
      <c r="A5" s="1154"/>
      <c r="B5" s="1464"/>
      <c r="C5" s="1466"/>
      <c r="D5" s="1468"/>
      <c r="E5" s="1470"/>
      <c r="F5" s="1471" t="s">
        <v>4</v>
      </c>
      <c r="G5" s="1472"/>
      <c r="H5" s="1150"/>
      <c r="I5" s="1150"/>
    </row>
    <row r="6" spans="1:9" s="1149" customFormat="1">
      <c r="A6" s="1155"/>
      <c r="B6" s="1156"/>
      <c r="C6" s="1157"/>
      <c r="D6" s="1158"/>
      <c r="E6" s="1159"/>
      <c r="F6" s="1455" t="s">
        <v>5</v>
      </c>
      <c r="G6" s="1456"/>
      <c r="H6" s="1150"/>
      <c r="I6" s="1150"/>
    </row>
    <row r="7" spans="1:9" s="1149" customFormat="1">
      <c r="A7" s="1155"/>
      <c r="B7" s="1160"/>
      <c r="C7" s="1157"/>
      <c r="D7" s="1158"/>
      <c r="E7" s="1159"/>
      <c r="F7" s="1161"/>
      <c r="G7" s="1163"/>
      <c r="H7" s="1150"/>
      <c r="I7" s="1150"/>
    </row>
    <row r="8" spans="1:9" s="1149" customFormat="1">
      <c r="A8" s="1155"/>
      <c r="B8" s="1160"/>
      <c r="C8" s="1157"/>
      <c r="D8" s="1158"/>
      <c r="E8" s="1159"/>
      <c r="F8" s="1457"/>
      <c r="G8" s="1458"/>
      <c r="H8" s="1150"/>
      <c r="I8" s="1150"/>
    </row>
    <row r="9" spans="1:9" s="1149" customFormat="1" ht="14.25" customHeight="1">
      <c r="A9" s="1155"/>
      <c r="B9" s="1160"/>
      <c r="C9" s="1164"/>
      <c r="D9" s="1158"/>
      <c r="E9" s="1159"/>
      <c r="F9" s="1152"/>
      <c r="G9" s="1165"/>
      <c r="H9" s="1150"/>
      <c r="I9" s="1150"/>
    </row>
    <row r="10" spans="1:9" s="1149" customFormat="1" ht="13.5" customHeight="1">
      <c r="A10" s="1166"/>
      <c r="B10" s="1167"/>
      <c r="C10" s="1157"/>
      <c r="D10" s="1158"/>
      <c r="E10" s="1159"/>
      <c r="F10" s="1152"/>
      <c r="G10" s="1165"/>
      <c r="H10" s="1150"/>
      <c r="I10" s="1150"/>
    </row>
    <row r="11" spans="1:9" s="1149" customFormat="1" ht="18" customHeight="1">
      <c r="A11" s="1151"/>
      <c r="B11" s="1168"/>
      <c r="C11" s="1169" t="s">
        <v>192</v>
      </c>
      <c r="D11" s="1153"/>
      <c r="E11" s="1152"/>
      <c r="F11" s="1152"/>
      <c r="G11" s="1153"/>
      <c r="H11" s="1150"/>
      <c r="I11" s="1150"/>
    </row>
    <row r="12" spans="1:9" s="1149" customFormat="1" ht="75">
      <c r="A12" s="1170" t="s">
        <v>6</v>
      </c>
      <c r="B12" s="1171" t="s">
        <v>7</v>
      </c>
      <c r="C12" s="1171" t="s">
        <v>8</v>
      </c>
      <c r="D12" s="1171" t="s">
        <v>9</v>
      </c>
      <c r="E12" s="1172" t="s">
        <v>10</v>
      </c>
      <c r="F12" s="1171" t="s">
        <v>11</v>
      </c>
      <c r="G12" s="1172" t="s">
        <v>12</v>
      </c>
      <c r="H12" s="1150"/>
      <c r="I12" s="1150"/>
    </row>
    <row r="13" spans="1:9" s="1149" customFormat="1" ht="20.25">
      <c r="A13" s="1173"/>
      <c r="B13" s="1174"/>
      <c r="C13" s="1175">
        <v>45246</v>
      </c>
      <c r="D13" s="1171"/>
      <c r="E13" s="1172"/>
      <c r="F13" s="1174"/>
      <c r="G13" s="1172"/>
      <c r="H13" s="1150"/>
      <c r="I13" s="1150"/>
    </row>
    <row r="14" spans="1:9" s="1560" customFormat="1" ht="20.100000000000001" customHeight="1">
      <c r="A14" s="1552"/>
      <c r="B14" s="1553"/>
      <c r="C14" s="1554" t="s">
        <v>116</v>
      </c>
      <c r="D14" s="1555"/>
      <c r="E14" s="1556"/>
      <c r="F14" s="1552"/>
      <c r="G14" s="1557"/>
      <c r="H14" s="1558"/>
      <c r="I14" s="1559"/>
    </row>
    <row r="15" spans="1:9" s="1215" customFormat="1" ht="15" customHeight="1">
      <c r="A15" s="1208"/>
      <c r="B15" s="1577" t="s">
        <v>55</v>
      </c>
      <c r="C15" s="1578" t="s">
        <v>191</v>
      </c>
      <c r="D15" s="1209"/>
      <c r="E15" s="1579"/>
      <c r="F15" s="1580"/>
      <c r="G15" s="1211"/>
      <c r="H15" s="1213"/>
      <c r="I15" s="1214"/>
    </row>
    <row r="16" spans="1:9" s="1215" customFormat="1" ht="15" customHeight="1">
      <c r="A16" s="1208">
        <f>E16*F16</f>
        <v>1794.816</v>
      </c>
      <c r="B16" s="1210">
        <v>328</v>
      </c>
      <c r="C16" s="1209" t="s">
        <v>188</v>
      </c>
      <c r="D16" s="1210">
        <v>36</v>
      </c>
      <c r="E16" s="1211">
        <f t="shared" ref="E16:E22" si="0">D16*B16/1000</f>
        <v>11.808</v>
      </c>
      <c r="F16" s="1208">
        <v>152</v>
      </c>
      <c r="G16" s="1212">
        <f>E16</f>
        <v>11.808</v>
      </c>
      <c r="H16" s="1213">
        <f t="shared" ref="H16:H24" si="1">D16*B16/1000</f>
        <v>11.808</v>
      </c>
      <c r="I16" s="1214">
        <f t="shared" ref="I16:I24" si="2">G16*F16</f>
        <v>1794.816</v>
      </c>
    </row>
    <row r="17" spans="1:9" s="1588" customFormat="1">
      <c r="A17" s="1581">
        <f t="shared" ref="A17:A22" si="3">E17*F17</f>
        <v>304.38400000000001</v>
      </c>
      <c r="B17" s="1210">
        <v>328</v>
      </c>
      <c r="C17" s="1582" t="s">
        <v>42</v>
      </c>
      <c r="D17" s="1583">
        <v>16</v>
      </c>
      <c r="E17" s="1584">
        <f t="shared" si="0"/>
        <v>5.2480000000000002</v>
      </c>
      <c r="F17" s="1581">
        <v>58</v>
      </c>
      <c r="G17" s="1585">
        <f>E17</f>
        <v>5.2480000000000002</v>
      </c>
      <c r="H17" s="1586">
        <f t="shared" si="1"/>
        <v>5.2480000000000002</v>
      </c>
      <c r="I17" s="1587">
        <f t="shared" si="2"/>
        <v>304.38400000000001</v>
      </c>
    </row>
    <row r="18" spans="1:9" s="1215" customFormat="1" ht="15" customHeight="1">
      <c r="A18" s="1208">
        <f t="shared" si="3"/>
        <v>124.63999999999999</v>
      </c>
      <c r="B18" s="1210">
        <v>328</v>
      </c>
      <c r="C18" s="1209" t="s">
        <v>27</v>
      </c>
      <c r="D18" s="1210">
        <v>10</v>
      </c>
      <c r="E18" s="1211">
        <f t="shared" si="0"/>
        <v>3.28</v>
      </c>
      <c r="F18" s="1208">
        <v>38</v>
      </c>
      <c r="G18" s="1212">
        <f>E18+E28</f>
        <v>5.9039999999999999</v>
      </c>
      <c r="H18" s="1213">
        <f t="shared" si="1"/>
        <v>3.28</v>
      </c>
      <c r="I18" s="1214">
        <f t="shared" si="2"/>
        <v>224.352</v>
      </c>
    </row>
    <row r="19" spans="1:9" s="1215" customFormat="1" ht="15" customHeight="1">
      <c r="A19" s="1208">
        <f t="shared" si="3"/>
        <v>119.7856</v>
      </c>
      <c r="B19" s="1210">
        <v>328</v>
      </c>
      <c r="C19" s="1209" t="s">
        <v>28</v>
      </c>
      <c r="D19" s="1210">
        <v>4</v>
      </c>
      <c r="E19" s="1211">
        <f t="shared" si="0"/>
        <v>1.3120000000000001</v>
      </c>
      <c r="F19" s="1208">
        <v>91.3</v>
      </c>
      <c r="G19" s="1212">
        <f>E19+E29</f>
        <v>2.952</v>
      </c>
      <c r="H19" s="1213">
        <f t="shared" si="1"/>
        <v>1.3120000000000001</v>
      </c>
      <c r="I19" s="1214">
        <f t="shared" si="2"/>
        <v>269.51760000000002</v>
      </c>
    </row>
    <row r="20" spans="1:9" s="1215" customFormat="1" ht="15" customHeight="1">
      <c r="A20" s="1208">
        <f t="shared" si="3"/>
        <v>95.11999999999999</v>
      </c>
      <c r="B20" s="1210">
        <v>328</v>
      </c>
      <c r="C20" s="1209" t="s">
        <v>29</v>
      </c>
      <c r="D20" s="1210">
        <v>10</v>
      </c>
      <c r="E20" s="1211">
        <f t="shared" si="0"/>
        <v>3.28</v>
      </c>
      <c r="F20" s="1208">
        <v>29</v>
      </c>
      <c r="G20" s="1212">
        <f>E20+E30</f>
        <v>5.9039999999999999</v>
      </c>
      <c r="H20" s="1213">
        <f t="shared" si="1"/>
        <v>3.28</v>
      </c>
      <c r="I20" s="1214">
        <f t="shared" si="2"/>
        <v>171.21600000000001</v>
      </c>
    </row>
    <row r="21" spans="1:9" s="1560" customFormat="1" ht="15.95" customHeight="1">
      <c r="A21" s="1208">
        <f t="shared" si="3"/>
        <v>65.600000000000009</v>
      </c>
      <c r="B21" s="1210">
        <v>328</v>
      </c>
      <c r="C21" s="1589" t="s">
        <v>30</v>
      </c>
      <c r="D21" s="1555">
        <v>2</v>
      </c>
      <c r="E21" s="1556">
        <f>B21*D21/1000</f>
        <v>0.65600000000000003</v>
      </c>
      <c r="F21" s="1590">
        <v>100</v>
      </c>
      <c r="G21" s="1212">
        <f>E21+E32</f>
        <v>4.2640000000000002</v>
      </c>
      <c r="H21" s="1558">
        <f t="shared" si="1"/>
        <v>0.65600000000000003</v>
      </c>
      <c r="I21" s="1559">
        <f t="shared" si="2"/>
        <v>426.40000000000003</v>
      </c>
    </row>
    <row r="22" spans="1:9" s="1215" customFormat="1" ht="15" customHeight="1">
      <c r="A22" s="1208">
        <f t="shared" si="3"/>
        <v>6.8879999999999999</v>
      </c>
      <c r="B22" s="1210">
        <v>328</v>
      </c>
      <c r="C22" s="1209" t="s">
        <v>15</v>
      </c>
      <c r="D22" s="1210">
        <v>1</v>
      </c>
      <c r="E22" s="1211">
        <f t="shared" si="0"/>
        <v>0.32800000000000001</v>
      </c>
      <c r="F22" s="1208">
        <v>21</v>
      </c>
      <c r="G22" s="1212">
        <f>E22+E33+E40</f>
        <v>0.98399999999999999</v>
      </c>
      <c r="H22" s="1213">
        <f t="shared" si="1"/>
        <v>0.32800000000000001</v>
      </c>
      <c r="I22" s="1214">
        <f t="shared" si="2"/>
        <v>20.664000000000001</v>
      </c>
    </row>
    <row r="23" spans="1:9" s="1215" customFormat="1" ht="15" customHeight="1">
      <c r="A23" s="1208">
        <f>SUM(A16:A22)</f>
        <v>2511.2335999999996</v>
      </c>
      <c r="B23" s="1210"/>
      <c r="C23" s="1209" t="s">
        <v>16</v>
      </c>
      <c r="D23" s="1210"/>
      <c r="E23" s="1211"/>
      <c r="F23" s="1208"/>
      <c r="G23" s="1212"/>
      <c r="H23" s="1213">
        <f t="shared" si="1"/>
        <v>0</v>
      </c>
      <c r="I23" s="1214">
        <f t="shared" si="2"/>
        <v>0</v>
      </c>
    </row>
    <row r="24" spans="1:9" s="1215" customFormat="1" ht="15" customHeight="1">
      <c r="A24" s="1591">
        <f>A23/B22</f>
        <v>7.6561999999999983</v>
      </c>
      <c r="B24" s="1209"/>
      <c r="C24" s="1209" t="s">
        <v>17</v>
      </c>
      <c r="D24" s="1210"/>
      <c r="E24" s="1211"/>
      <c r="F24" s="1591">
        <f>A24</f>
        <v>7.6561999999999983</v>
      </c>
      <c r="G24" s="1212"/>
      <c r="H24" s="1213">
        <f t="shared" si="1"/>
        <v>0</v>
      </c>
      <c r="I24" s="1214">
        <f t="shared" si="2"/>
        <v>0</v>
      </c>
    </row>
    <row r="25" spans="1:9" s="1215" customFormat="1" ht="15" customHeight="1">
      <c r="A25" s="1591"/>
      <c r="B25" s="1209"/>
      <c r="C25" s="1592"/>
      <c r="D25" s="1593"/>
      <c r="E25" s="1211"/>
      <c r="F25" s="1591"/>
      <c r="G25" s="1212"/>
      <c r="H25" s="1213"/>
      <c r="I25" s="1214"/>
    </row>
    <row r="26" spans="1:9" s="1168" customFormat="1" ht="15.75">
      <c r="A26" s="1185"/>
      <c r="B26" s="1186" t="s">
        <v>186</v>
      </c>
      <c r="C26" s="1459" t="s">
        <v>187</v>
      </c>
      <c r="D26" s="1460"/>
      <c r="E26" s="1187"/>
      <c r="F26" s="1156"/>
      <c r="G26" s="1187"/>
      <c r="H26" s="1188"/>
      <c r="I26" s="1189"/>
    </row>
    <row r="27" spans="1:9" s="1197" customFormat="1">
      <c r="A27" s="1190">
        <f>E27*F27</f>
        <v>9939.384</v>
      </c>
      <c r="B27" s="1191">
        <v>328</v>
      </c>
      <c r="C27" s="1192" t="s">
        <v>109</v>
      </c>
      <c r="D27" s="1191">
        <v>84</v>
      </c>
      <c r="E27" s="1193">
        <f>D27*B27/1000</f>
        <v>27.552</v>
      </c>
      <c r="F27" s="1190">
        <v>360.75</v>
      </c>
      <c r="G27" s="1194">
        <f t="shared" ref="G27" si="4">E27</f>
        <v>27.552</v>
      </c>
      <c r="H27" s="1195">
        <f t="shared" ref="H27:H28" si="5">D27*B27/1000</f>
        <v>27.552</v>
      </c>
      <c r="I27" s="1196">
        <f t="shared" ref="I27:I28" si="6">G27*F27</f>
        <v>9939.384</v>
      </c>
    </row>
    <row r="28" spans="1:9" s="1205" customFormat="1">
      <c r="A28" s="1198">
        <f t="shared" ref="A28" si="7">E28*F28</f>
        <v>99.712000000000003</v>
      </c>
      <c r="B28" s="1191">
        <v>328</v>
      </c>
      <c r="C28" s="1199" t="s">
        <v>27</v>
      </c>
      <c r="D28" s="1200">
        <v>8</v>
      </c>
      <c r="E28" s="1201">
        <f t="shared" ref="E28" si="8">D28*B28/1000</f>
        <v>2.6240000000000001</v>
      </c>
      <c r="F28" s="1198">
        <v>38</v>
      </c>
      <c r="G28" s="1202"/>
      <c r="H28" s="1203">
        <f t="shared" si="5"/>
        <v>2.6240000000000001</v>
      </c>
      <c r="I28" s="1204">
        <f t="shared" si="6"/>
        <v>0</v>
      </c>
    </row>
    <row r="29" spans="1:9" s="1168" customFormat="1">
      <c r="A29" s="1185">
        <f>E29*F29</f>
        <v>149.732</v>
      </c>
      <c r="B29" s="1191">
        <v>328</v>
      </c>
      <c r="C29" s="1206" t="s">
        <v>168</v>
      </c>
      <c r="D29" s="1156">
        <v>5</v>
      </c>
      <c r="E29" s="1187">
        <f>D29*B29/1000</f>
        <v>1.64</v>
      </c>
      <c r="F29" s="1185">
        <v>91.3</v>
      </c>
      <c r="G29" s="1207"/>
      <c r="H29" s="1188">
        <f>D29*B29/1000</f>
        <v>1.64</v>
      </c>
      <c r="I29" s="1189">
        <f>G29*F29</f>
        <v>0</v>
      </c>
    </row>
    <row r="30" spans="1:9" s="1215" customFormat="1" ht="15" customHeight="1">
      <c r="A30" s="1208">
        <f t="shared" ref="A30" si="9">E30*F30</f>
        <v>76.096000000000004</v>
      </c>
      <c r="B30" s="1191">
        <v>328</v>
      </c>
      <c r="C30" s="1209" t="s">
        <v>29</v>
      </c>
      <c r="D30" s="1210">
        <v>8</v>
      </c>
      <c r="E30" s="1211">
        <f t="shared" ref="E30" si="10">D30*B30/1000</f>
        <v>2.6240000000000001</v>
      </c>
      <c r="F30" s="1208">
        <v>29</v>
      </c>
      <c r="G30" s="1212"/>
      <c r="H30" s="1213">
        <f t="shared" ref="H30:H31" si="11">D30*B30/1000</f>
        <v>2.6240000000000001</v>
      </c>
      <c r="I30" s="1214">
        <f t="shared" ref="I30:I31" si="12">G30*F30</f>
        <v>0</v>
      </c>
    </row>
    <row r="31" spans="1:9" s="1168" customFormat="1">
      <c r="A31" s="1185">
        <f>E31*F31</f>
        <v>38.474400000000003</v>
      </c>
      <c r="B31" s="1191">
        <v>328</v>
      </c>
      <c r="C31" s="1206" t="s">
        <v>40</v>
      </c>
      <c r="D31" s="1156">
        <v>3</v>
      </c>
      <c r="E31" s="1187">
        <f>D31*B31/1000</f>
        <v>0.98399999999999999</v>
      </c>
      <c r="F31" s="1185">
        <v>39.1</v>
      </c>
      <c r="G31" s="1207">
        <f>E31</f>
        <v>0.98399999999999999</v>
      </c>
      <c r="H31" s="1188">
        <f t="shared" si="11"/>
        <v>0.98399999999999999</v>
      </c>
      <c r="I31" s="1189">
        <f t="shared" si="12"/>
        <v>38.474400000000003</v>
      </c>
    </row>
    <row r="32" spans="1:9" s="1223" customFormat="1">
      <c r="A32" s="1216">
        <f t="shared" ref="A32" si="13">E32*F32</f>
        <v>360.8</v>
      </c>
      <c r="B32" s="1191">
        <v>328</v>
      </c>
      <c r="C32" s="1217" t="s">
        <v>30</v>
      </c>
      <c r="D32" s="1218">
        <v>11</v>
      </c>
      <c r="E32" s="1219">
        <f t="shared" ref="E32" si="14">D32*B32/1000</f>
        <v>3.6080000000000001</v>
      </c>
      <c r="F32" s="1216">
        <v>100</v>
      </c>
      <c r="G32" s="1220"/>
      <c r="H32" s="1221">
        <f>D32*B32/1000</f>
        <v>3.6080000000000001</v>
      </c>
      <c r="I32" s="1222">
        <f>G32*F32</f>
        <v>0</v>
      </c>
    </row>
    <row r="33" spans="1:15" s="1168" customFormat="1">
      <c r="A33" s="1185">
        <f>E33*F33</f>
        <v>6.8879999999999999</v>
      </c>
      <c r="B33" s="1191">
        <v>328</v>
      </c>
      <c r="C33" s="1206" t="s">
        <v>31</v>
      </c>
      <c r="D33" s="1156">
        <v>1</v>
      </c>
      <c r="E33" s="1187">
        <f>B33*D33/1000</f>
        <v>0.32800000000000001</v>
      </c>
      <c r="F33" s="1185">
        <v>21</v>
      </c>
      <c r="G33" s="1207"/>
      <c r="H33" s="1188">
        <f>D33*B33/1000</f>
        <v>0.32800000000000001</v>
      </c>
      <c r="I33" s="1189">
        <f>G33*F33</f>
        <v>0</v>
      </c>
    </row>
    <row r="34" spans="1:15" s="1168" customFormat="1">
      <c r="A34" s="1185">
        <f>SUM(A27:A33)</f>
        <v>10671.086399999998</v>
      </c>
      <c r="B34" s="1156"/>
      <c r="C34" s="1224" t="s">
        <v>16</v>
      </c>
      <c r="D34" s="1156"/>
      <c r="E34" s="1187"/>
      <c r="F34" s="1185"/>
      <c r="G34" s="1207"/>
      <c r="H34" s="1188">
        <f>D34*B34/1000</f>
        <v>0</v>
      </c>
      <c r="I34" s="1189">
        <f>G34*F34</f>
        <v>0</v>
      </c>
    </row>
    <row r="35" spans="1:15" s="1168" customFormat="1" ht="15.75">
      <c r="A35" s="1173">
        <f>A34/B33</f>
        <v>32.533799999999992</v>
      </c>
      <c r="B35" s="1156"/>
      <c r="C35" s="1224" t="s">
        <v>17</v>
      </c>
      <c r="D35" s="1156"/>
      <c r="E35" s="1187"/>
      <c r="F35" s="1173">
        <f>A35</f>
        <v>32.533799999999992</v>
      </c>
      <c r="G35" s="1207"/>
      <c r="H35" s="1188">
        <f>D35*B35/1000</f>
        <v>0</v>
      </c>
      <c r="I35" s="1189">
        <f>G35*F35</f>
        <v>0</v>
      </c>
    </row>
    <row r="36" spans="1:15" s="1168" customFormat="1" ht="15.75">
      <c r="A36" s="1173"/>
      <c r="B36" s="1156"/>
      <c r="C36" s="1225"/>
      <c r="D36" s="1160"/>
      <c r="E36" s="1187"/>
      <c r="F36" s="1173"/>
      <c r="G36" s="1207"/>
      <c r="H36" s="1188"/>
      <c r="I36" s="1189"/>
    </row>
    <row r="37" spans="1:15" s="1168" customFormat="1" ht="15.75">
      <c r="A37" s="1185"/>
      <c r="B37" s="1186">
        <v>150</v>
      </c>
      <c r="C37" s="1459" t="s">
        <v>44</v>
      </c>
      <c r="D37" s="1460"/>
      <c r="E37" s="1187"/>
      <c r="F37" s="1156"/>
      <c r="G37" s="1187"/>
      <c r="H37" s="1188"/>
      <c r="I37" s="1189"/>
    </row>
    <row r="38" spans="1:15" s="1168" customFormat="1">
      <c r="A38" s="1185">
        <f>E38*F38</f>
        <v>1487.808</v>
      </c>
      <c r="B38" s="1156">
        <v>328</v>
      </c>
      <c r="C38" s="1157" t="s">
        <v>34</v>
      </c>
      <c r="D38" s="1156">
        <v>54</v>
      </c>
      <c r="E38" s="1187">
        <f>B38*D38/1000</f>
        <v>17.712</v>
      </c>
      <c r="F38" s="1185">
        <v>84</v>
      </c>
      <c r="G38" s="1207">
        <f>E38</f>
        <v>17.712</v>
      </c>
      <c r="H38" s="1188">
        <f t="shared" ref="H38:H42" si="15">D38*B38/1000</f>
        <v>17.712</v>
      </c>
      <c r="I38" s="1189">
        <f t="shared" ref="I38:I42" si="16">G38*F38</f>
        <v>1487.808</v>
      </c>
    </row>
    <row r="39" spans="1:15" s="1233" customFormat="1" ht="15.95" customHeight="1">
      <c r="A39" s="1226">
        <f t="shared" ref="A39" si="17">E39*F39</f>
        <v>983.99999999999989</v>
      </c>
      <c r="B39" s="1156">
        <v>328</v>
      </c>
      <c r="C39" s="1227" t="s">
        <v>13</v>
      </c>
      <c r="D39" s="1228">
        <v>5</v>
      </c>
      <c r="E39" s="1229">
        <f t="shared" ref="E39" si="18">D39*B39/1000</f>
        <v>1.64</v>
      </c>
      <c r="F39" s="1226">
        <v>600</v>
      </c>
      <c r="G39" s="1230">
        <f>E39+E93</f>
        <v>1.64</v>
      </c>
      <c r="H39" s="1231">
        <f t="shared" si="15"/>
        <v>1.64</v>
      </c>
      <c r="I39" s="1232">
        <f t="shared" si="16"/>
        <v>983.99999999999989</v>
      </c>
    </row>
    <row r="40" spans="1:15" s="1168" customFormat="1">
      <c r="A40" s="1185">
        <f>E40*F40</f>
        <v>6.8879999999999999</v>
      </c>
      <c r="B40" s="1156">
        <v>328</v>
      </c>
      <c r="C40" s="1206" t="s">
        <v>31</v>
      </c>
      <c r="D40" s="1156">
        <v>1</v>
      </c>
      <c r="E40" s="1187">
        <f>B40*D40/1000</f>
        <v>0.32800000000000001</v>
      </c>
      <c r="F40" s="1185">
        <v>21</v>
      </c>
      <c r="G40" s="1207"/>
      <c r="H40" s="1188">
        <f t="shared" si="15"/>
        <v>0.32800000000000001</v>
      </c>
      <c r="I40" s="1189">
        <f t="shared" si="16"/>
        <v>0</v>
      </c>
    </row>
    <row r="41" spans="1:15" s="1168" customFormat="1">
      <c r="A41" s="1185">
        <f>SUM(A38:A40)</f>
        <v>2478.6959999999999</v>
      </c>
      <c r="B41" s="1156"/>
      <c r="C41" s="1224" t="s">
        <v>16</v>
      </c>
      <c r="D41" s="1156"/>
      <c r="E41" s="1187"/>
      <c r="F41" s="1185"/>
      <c r="G41" s="1207"/>
      <c r="H41" s="1188">
        <f t="shared" si="15"/>
        <v>0</v>
      </c>
      <c r="I41" s="1189">
        <f t="shared" si="16"/>
        <v>0</v>
      </c>
    </row>
    <row r="42" spans="1:15" s="1168" customFormat="1" ht="15.75">
      <c r="A42" s="1173">
        <f>A41/B40</f>
        <v>7.5569999999999995</v>
      </c>
      <c r="B42" s="1156"/>
      <c r="C42" s="1224" t="s">
        <v>17</v>
      </c>
      <c r="D42" s="1156"/>
      <c r="E42" s="1187"/>
      <c r="F42" s="1173">
        <f>A42</f>
        <v>7.5569999999999995</v>
      </c>
      <c r="G42" s="1207"/>
      <c r="H42" s="1188">
        <f t="shared" si="15"/>
        <v>0</v>
      </c>
      <c r="I42" s="1189">
        <f t="shared" si="16"/>
        <v>0</v>
      </c>
    </row>
    <row r="43" spans="1:15" s="1168" customFormat="1" ht="15.75">
      <c r="A43" s="1173"/>
      <c r="B43" s="1156"/>
      <c r="C43" s="1225"/>
      <c r="D43" s="1160"/>
      <c r="E43" s="1187"/>
      <c r="F43" s="1173"/>
      <c r="G43" s="1207"/>
      <c r="H43" s="1188"/>
      <c r="I43" s="1189"/>
    </row>
    <row r="44" spans="1:15" s="1168" customFormat="1" ht="15.75">
      <c r="A44" s="1234"/>
      <c r="B44" s="1186">
        <v>200</v>
      </c>
      <c r="C44" s="1235" t="s">
        <v>133</v>
      </c>
      <c r="D44" s="1157"/>
      <c r="E44" s="1158"/>
      <c r="F44" s="1236"/>
      <c r="G44" s="1187"/>
      <c r="H44" s="1188"/>
      <c r="I44" s="1189"/>
      <c r="O44" s="1168" t="s">
        <v>18</v>
      </c>
    </row>
    <row r="45" spans="1:15" s="1168" customFormat="1">
      <c r="A45" s="1185">
        <f>E45*F45</f>
        <v>456.904</v>
      </c>
      <c r="B45" s="1156">
        <v>328</v>
      </c>
      <c r="C45" s="1206" t="s">
        <v>185</v>
      </c>
      <c r="D45" s="1156">
        <v>10</v>
      </c>
      <c r="E45" s="1187">
        <f>D45*B45/1000</f>
        <v>3.28</v>
      </c>
      <c r="F45" s="1185">
        <v>139.30000000000001</v>
      </c>
      <c r="G45" s="1207">
        <f>E45</f>
        <v>3.28</v>
      </c>
      <c r="H45" s="1188">
        <f>D45*B45/1000</f>
        <v>3.28</v>
      </c>
      <c r="I45" s="1189">
        <f>G45*F45</f>
        <v>456.904</v>
      </c>
    </row>
    <row r="46" spans="1:15" s="1168" customFormat="1">
      <c r="A46" s="1185">
        <f>E46*F46</f>
        <v>480.5856</v>
      </c>
      <c r="B46" s="1156">
        <v>328</v>
      </c>
      <c r="C46" s="1206" t="s">
        <v>170</v>
      </c>
      <c r="D46" s="1156">
        <v>20</v>
      </c>
      <c r="E46" s="1187">
        <f>D46*B46/1000</f>
        <v>6.56</v>
      </c>
      <c r="F46" s="1185">
        <v>73.260000000000005</v>
      </c>
      <c r="G46" s="1207">
        <f>E46</f>
        <v>6.56</v>
      </c>
      <c r="H46" s="1188">
        <f>D46*B46/1000</f>
        <v>6.56</v>
      </c>
      <c r="I46" s="1189">
        <f>G46*F46</f>
        <v>480.5856</v>
      </c>
    </row>
    <row r="47" spans="1:15" s="1168" customFormat="1">
      <c r="A47" s="1185">
        <f>SUM(A45:A46)</f>
        <v>937.4896</v>
      </c>
      <c r="B47" s="1157"/>
      <c r="C47" s="1157" t="s">
        <v>16</v>
      </c>
      <c r="D47" s="1156"/>
      <c r="E47" s="1187"/>
      <c r="F47" s="1185"/>
      <c r="G47" s="1158"/>
      <c r="H47" s="1188">
        <f>D47*B47/1000</f>
        <v>0</v>
      </c>
      <c r="I47" s="1189">
        <f>G47*F47</f>
        <v>0</v>
      </c>
    </row>
    <row r="48" spans="1:15" s="1168" customFormat="1" ht="15.75">
      <c r="A48" s="1173">
        <f>A47/B45</f>
        <v>2.8582000000000001</v>
      </c>
      <c r="B48" s="1164"/>
      <c r="C48" s="1157" t="s">
        <v>17</v>
      </c>
      <c r="D48" s="1156"/>
      <c r="E48" s="1187"/>
      <c r="F48" s="1173">
        <f>A48</f>
        <v>2.8582000000000001</v>
      </c>
      <c r="G48" s="1158"/>
      <c r="H48" s="1188">
        <f>D48*B48/1000</f>
        <v>0</v>
      </c>
      <c r="I48" s="1189">
        <f>G48*F48</f>
        <v>0</v>
      </c>
    </row>
    <row r="49" spans="1:9" s="277" customFormat="1" ht="15.95" customHeight="1">
      <c r="A49" s="270"/>
      <c r="B49" s="271"/>
      <c r="C49" s="574"/>
      <c r="D49" s="273"/>
      <c r="E49" s="274"/>
      <c r="F49" s="270"/>
      <c r="G49" s="274"/>
      <c r="H49" s="275"/>
      <c r="I49" s="276"/>
    </row>
    <row r="50" spans="1:9" s="1560" customFormat="1" ht="15.95" customHeight="1">
      <c r="A50" s="1594"/>
      <c r="B50" s="1595">
        <v>30</v>
      </c>
      <c r="C50" s="1596" t="s">
        <v>56</v>
      </c>
      <c r="D50" s="1597"/>
      <c r="E50" s="1557"/>
      <c r="F50" s="1598"/>
      <c r="G50" s="1557"/>
      <c r="H50" s="1558"/>
      <c r="I50" s="1559"/>
    </row>
    <row r="51" spans="1:9" s="1560" customFormat="1" ht="15.95" customHeight="1">
      <c r="A51" s="1590">
        <f>E51*F51</f>
        <v>846.24</v>
      </c>
      <c r="B51" s="1555">
        <v>328</v>
      </c>
      <c r="C51" s="1589" t="s">
        <v>56</v>
      </c>
      <c r="D51" s="1555">
        <v>30</v>
      </c>
      <c r="E51" s="1556">
        <f>D51*B51/1000</f>
        <v>9.84</v>
      </c>
      <c r="F51" s="1590">
        <v>86</v>
      </c>
      <c r="G51" s="1599">
        <f>E51+E69</f>
        <v>9.84</v>
      </c>
      <c r="H51" s="1558">
        <f>D51*B51/1000</f>
        <v>9.84</v>
      </c>
      <c r="I51" s="1559">
        <f>G51*F51</f>
        <v>846.24</v>
      </c>
    </row>
    <row r="52" spans="1:9" s="1560" customFormat="1" ht="15.95" customHeight="1">
      <c r="A52" s="1590">
        <f>SUM(A51)</f>
        <v>846.24</v>
      </c>
      <c r="B52" s="1597"/>
      <c r="C52" s="1597" t="s">
        <v>16</v>
      </c>
      <c r="D52" s="1555"/>
      <c r="E52" s="1556"/>
      <c r="F52" s="1590"/>
      <c r="G52" s="1557"/>
      <c r="H52" s="1558">
        <f>D52*B52/1000</f>
        <v>0</v>
      </c>
      <c r="I52" s="1559">
        <f>G52*F52</f>
        <v>0</v>
      </c>
    </row>
    <row r="53" spans="1:9" s="1560" customFormat="1" ht="15.95" customHeight="1">
      <c r="A53" s="1552">
        <f>A52/B51</f>
        <v>2.58</v>
      </c>
      <c r="B53" s="1553"/>
      <c r="C53" s="1597" t="s">
        <v>17</v>
      </c>
      <c r="D53" s="1555"/>
      <c r="E53" s="1556"/>
      <c r="F53" s="1552">
        <f>A53</f>
        <v>2.58</v>
      </c>
      <c r="G53" s="1557"/>
      <c r="H53" s="1558">
        <f>D53*B53/1000</f>
        <v>0</v>
      </c>
      <c r="I53" s="1559">
        <f>G53*F53</f>
        <v>0</v>
      </c>
    </row>
    <row r="54" spans="1:9" s="1506" customFormat="1" ht="15.95" customHeight="1">
      <c r="A54" s="1511"/>
      <c r="B54" s="1502"/>
      <c r="C54" s="1492"/>
      <c r="D54" s="1491"/>
      <c r="E54" s="1515"/>
      <c r="F54" s="1511"/>
      <c r="G54" s="1493"/>
      <c r="H54" s="1516"/>
      <c r="I54" s="1517"/>
    </row>
    <row r="55" spans="1:9" s="1168" customFormat="1" ht="15.75">
      <c r="A55" s="1234"/>
      <c r="B55" s="1186">
        <v>23</v>
      </c>
      <c r="C55" s="1235" t="s">
        <v>19</v>
      </c>
      <c r="D55" s="1157"/>
      <c r="E55" s="1158"/>
      <c r="F55" s="1236"/>
      <c r="G55" s="1158"/>
      <c r="H55" s="1188"/>
      <c r="I55" s="1189"/>
    </row>
    <row r="56" spans="1:9" s="1168" customFormat="1">
      <c r="A56" s="1185">
        <f>E56*F56</f>
        <v>562.10934399999996</v>
      </c>
      <c r="B56" s="1156">
        <v>328</v>
      </c>
      <c r="C56" s="1206" t="s">
        <v>20</v>
      </c>
      <c r="D56" s="1156">
        <v>23.475999999999999</v>
      </c>
      <c r="E56" s="1187">
        <f>D56*B56/1000</f>
        <v>7.7001279999999994</v>
      </c>
      <c r="F56" s="1185">
        <v>73</v>
      </c>
      <c r="G56" s="1207">
        <f>E56</f>
        <v>7.7001279999999994</v>
      </c>
      <c r="H56" s="1188">
        <f>D56*B56/1000</f>
        <v>7.7001279999999994</v>
      </c>
      <c r="I56" s="1189">
        <f>G56*F56</f>
        <v>562.10934399999996</v>
      </c>
    </row>
    <row r="57" spans="1:9" s="1168" customFormat="1">
      <c r="A57" s="1185">
        <f>SUM(A56)</f>
        <v>562.10934399999996</v>
      </c>
      <c r="B57" s="1157"/>
      <c r="C57" s="1157" t="s">
        <v>16</v>
      </c>
      <c r="D57" s="1156"/>
      <c r="E57" s="1187"/>
      <c r="F57" s="1185"/>
      <c r="G57" s="1158"/>
      <c r="H57" s="1188">
        <f>D57*B57/1000</f>
        <v>0</v>
      </c>
      <c r="I57" s="1189">
        <f>G57*F57</f>
        <v>0</v>
      </c>
    </row>
    <row r="58" spans="1:9" s="1168" customFormat="1" ht="15.75">
      <c r="A58" s="1173">
        <f>A57/B56</f>
        <v>1.7137479999999998</v>
      </c>
      <c r="B58" s="1164"/>
      <c r="C58" s="1157" t="s">
        <v>17</v>
      </c>
      <c r="D58" s="1156"/>
      <c r="E58" s="1187"/>
      <c r="F58" s="1173">
        <f>A58</f>
        <v>1.7137479999999998</v>
      </c>
      <c r="G58" s="1158"/>
      <c r="H58" s="1188">
        <f>D58*B58/1000</f>
        <v>0</v>
      </c>
      <c r="I58" s="1189">
        <f>G58*F58</f>
        <v>0</v>
      </c>
    </row>
    <row r="59" spans="1:9" s="1168" customFormat="1" ht="15.75">
      <c r="A59" s="1173"/>
      <c r="B59" s="1164"/>
      <c r="C59" s="1157"/>
      <c r="D59" s="1156"/>
      <c r="E59" s="1187"/>
      <c r="F59" s="1173"/>
      <c r="G59" s="1158"/>
      <c r="H59" s="1188"/>
      <c r="I59" s="1189"/>
    </row>
    <row r="60" spans="1:9" s="1168" customFormat="1" ht="15.75">
      <c r="A60" s="1234"/>
      <c r="B60" s="1186">
        <v>23</v>
      </c>
      <c r="C60" s="1235" t="s">
        <v>32</v>
      </c>
      <c r="D60" s="1157"/>
      <c r="E60" s="1158"/>
      <c r="F60" s="1236"/>
      <c r="G60" s="1158"/>
      <c r="H60" s="1188"/>
      <c r="I60" s="1189"/>
    </row>
    <row r="61" spans="1:9" s="1168" customFormat="1">
      <c r="A61" s="1185">
        <f>E61*F61</f>
        <v>546.70908799999995</v>
      </c>
      <c r="B61" s="1156">
        <v>328</v>
      </c>
      <c r="C61" s="1206" t="s">
        <v>100</v>
      </c>
      <c r="D61" s="1156">
        <v>23.475999999999999</v>
      </c>
      <c r="E61" s="1187">
        <f>D61*B61/1000</f>
        <v>7.7001279999999994</v>
      </c>
      <c r="F61" s="1185">
        <v>71</v>
      </c>
      <c r="G61" s="1207">
        <f>E61</f>
        <v>7.7001279999999994</v>
      </c>
      <c r="H61" s="1188">
        <f>D61*B61/1000</f>
        <v>7.7001279999999994</v>
      </c>
      <c r="I61" s="1189">
        <f>G61*F61</f>
        <v>546.70908799999995</v>
      </c>
    </row>
    <row r="62" spans="1:9" s="1168" customFormat="1">
      <c r="A62" s="1185">
        <f>SUM(A61)</f>
        <v>546.70908799999995</v>
      </c>
      <c r="B62" s="1157"/>
      <c r="C62" s="1157" t="s">
        <v>16</v>
      </c>
      <c r="D62" s="1156"/>
      <c r="E62" s="1187"/>
      <c r="F62" s="1185"/>
      <c r="G62" s="1158"/>
      <c r="H62" s="1188">
        <f>D62*B62/1000</f>
        <v>0</v>
      </c>
      <c r="I62" s="1189">
        <f>G62*F62</f>
        <v>0</v>
      </c>
    </row>
    <row r="63" spans="1:9" s="1168" customFormat="1" ht="15.75">
      <c r="A63" s="1173">
        <f>A62/B61</f>
        <v>1.6667959999999999</v>
      </c>
      <c r="B63" s="1164"/>
      <c r="C63" s="1157" t="s">
        <v>17</v>
      </c>
      <c r="D63" s="1156"/>
      <c r="E63" s="1187"/>
      <c r="F63" s="1173">
        <f>A63</f>
        <v>1.6667959999999999</v>
      </c>
      <c r="G63" s="1158"/>
      <c r="H63" s="1188">
        <f>D63*B63/1000</f>
        <v>0</v>
      </c>
      <c r="I63" s="1189">
        <f>G63*F63</f>
        <v>0</v>
      </c>
    </row>
    <row r="64" spans="1:9" s="1168" customFormat="1" ht="15.75">
      <c r="A64" s="1173"/>
      <c r="B64" s="1164"/>
      <c r="C64" s="1157"/>
      <c r="D64" s="1156"/>
      <c r="E64" s="1187"/>
      <c r="F64" s="1173"/>
      <c r="G64" s="1158"/>
      <c r="H64" s="1188"/>
      <c r="I64" s="1189"/>
    </row>
    <row r="65" spans="1:9" s="1168" customFormat="1" ht="15.75">
      <c r="A65" s="1173">
        <f>A62+A57+A47+A41+A34+A52+A23</f>
        <v>18553.564031999995</v>
      </c>
      <c r="B65" s="1157"/>
      <c r="C65" s="1164" t="s">
        <v>21</v>
      </c>
      <c r="D65" s="1157"/>
      <c r="E65" s="1158"/>
      <c r="F65" s="1173">
        <f>F66*B61</f>
        <v>18553.564031999995</v>
      </c>
      <c r="G65" s="1158"/>
      <c r="H65" s="1155"/>
      <c r="I65" s="1189">
        <f>SUM(I14:I64)</f>
        <v>18553.564032000002</v>
      </c>
    </row>
    <row r="66" spans="1:9" s="1168" customFormat="1" ht="15.75">
      <c r="A66" s="1173">
        <f>A65/B61</f>
        <v>56.565743999999981</v>
      </c>
      <c r="B66" s="1157"/>
      <c r="C66" s="1164" t="s">
        <v>17</v>
      </c>
      <c r="D66" s="1157"/>
      <c r="E66" s="1158"/>
      <c r="F66" s="1173">
        <f>A66</f>
        <v>56.565743999999981</v>
      </c>
      <c r="G66" s="1158"/>
      <c r="H66" s="1188"/>
      <c r="I66" s="1189"/>
    </row>
    <row r="67" spans="1:9" s="1168" customFormat="1" ht="15.75">
      <c r="C67" s="1461" t="s">
        <v>101</v>
      </c>
      <c r="D67" s="1461"/>
      <c r="E67" s="1461"/>
      <c r="F67" s="1461"/>
      <c r="G67" s="1461"/>
      <c r="H67" s="1246"/>
      <c r="I67" s="1150"/>
    </row>
    <row r="68" spans="1:9" s="1168" customFormat="1" ht="15.75">
      <c r="C68" s="1461" t="s">
        <v>22</v>
      </c>
      <c r="D68" s="1461"/>
      <c r="E68" s="1461"/>
      <c r="F68" s="1461"/>
      <c r="G68" s="1461"/>
      <c r="H68" s="1246"/>
      <c r="I68" s="1150"/>
    </row>
    <row r="69" spans="1:9" s="1168" customFormat="1" ht="15.75">
      <c r="B69" s="1247"/>
      <c r="C69" s="1247" t="s">
        <v>23</v>
      </c>
      <c r="D69" s="1247"/>
      <c r="E69" s="1247"/>
      <c r="F69" s="1247"/>
      <c r="G69" s="1247"/>
      <c r="H69" s="1150"/>
      <c r="I69" s="1150"/>
    </row>
  </sheetData>
  <mergeCells count="13">
    <mergeCell ref="F6:G6"/>
    <mergeCell ref="F8:G8"/>
    <mergeCell ref="C26:D26"/>
    <mergeCell ref="C37:D37"/>
    <mergeCell ref="C67:G67"/>
    <mergeCell ref="C68:G6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O63"/>
  <sheetViews>
    <sheetView tabSelected="1" view="pageBreakPreview" topLeftCell="A28" zoomScale="60" workbookViewId="0">
      <selection activeCell="B50" sqref="B50"/>
    </sheetView>
  </sheetViews>
  <sheetFormatPr defaultRowHeight="15"/>
  <cols>
    <col min="1" max="1" width="15.7109375" style="269" customWidth="1"/>
    <col min="2" max="2" width="9.140625" style="269"/>
    <col min="3" max="3" width="64.7109375" style="269" customWidth="1"/>
    <col min="4" max="5" width="9.140625" style="269"/>
    <col min="6" max="6" width="14.28515625" style="269" customWidth="1"/>
    <col min="7" max="8" width="9.140625" style="269"/>
    <col min="9" max="9" width="14.42578125" style="269" customWidth="1"/>
    <col min="10" max="16384" width="9.140625" style="269"/>
  </cols>
  <sheetData>
    <row r="1" spans="1:9" s="1149" customFormat="1">
      <c r="H1" s="1150"/>
      <c r="I1" s="1150"/>
    </row>
    <row r="2" spans="1:9" s="1149" customFormat="1" ht="15.75">
      <c r="A2" s="1151"/>
      <c r="B2" s="1462" t="s">
        <v>0</v>
      </c>
      <c r="C2" s="1462"/>
      <c r="D2" s="1462"/>
      <c r="E2" s="1462"/>
      <c r="F2" s="1462"/>
      <c r="G2" s="1462"/>
      <c r="H2" s="1150"/>
      <c r="I2" s="1150"/>
    </row>
    <row r="3" spans="1:9" s="1149" customFormat="1" ht="12.75" customHeight="1">
      <c r="A3" s="1151"/>
      <c r="B3" s="1462"/>
      <c r="C3" s="1462"/>
      <c r="D3" s="1462"/>
      <c r="E3" s="1462"/>
      <c r="F3" s="1462"/>
      <c r="G3" s="1462"/>
      <c r="H3" s="1150"/>
      <c r="I3" s="1150"/>
    </row>
    <row r="4" spans="1:9" s="1149" customFormat="1" ht="30" customHeight="1">
      <c r="A4" s="1151"/>
      <c r="B4" s="1463"/>
      <c r="C4" s="1465" t="s">
        <v>1</v>
      </c>
      <c r="D4" s="1467" t="s">
        <v>2</v>
      </c>
      <c r="E4" s="1469" t="s">
        <v>3</v>
      </c>
      <c r="F4" s="1152"/>
      <c r="G4" s="1153"/>
      <c r="H4" s="1150"/>
      <c r="I4" s="1150"/>
    </row>
    <row r="5" spans="1:9" s="1149" customFormat="1" ht="40.5" customHeight="1">
      <c r="A5" s="1154"/>
      <c r="B5" s="1464"/>
      <c r="C5" s="1466"/>
      <c r="D5" s="1468"/>
      <c r="E5" s="1470"/>
      <c r="F5" s="1471" t="s">
        <v>4</v>
      </c>
      <c r="G5" s="1472"/>
      <c r="H5" s="1150"/>
      <c r="I5" s="1150"/>
    </row>
    <row r="6" spans="1:9" s="1149" customFormat="1">
      <c r="A6" s="1155"/>
      <c r="B6" s="1156"/>
      <c r="C6" s="1157"/>
      <c r="D6" s="1158"/>
      <c r="E6" s="1159"/>
      <c r="F6" s="1455" t="s">
        <v>5</v>
      </c>
      <c r="G6" s="1456"/>
      <c r="H6" s="1150"/>
      <c r="I6" s="1150"/>
    </row>
    <row r="7" spans="1:9" s="1149" customFormat="1">
      <c r="A7" s="1155"/>
      <c r="B7" s="1160"/>
      <c r="C7" s="1157"/>
      <c r="D7" s="1158"/>
      <c r="E7" s="1159"/>
      <c r="F7" s="1161"/>
      <c r="G7" s="1163"/>
      <c r="H7" s="1150"/>
      <c r="I7" s="1150"/>
    </row>
    <row r="8" spans="1:9" s="1149" customFormat="1">
      <c r="A8" s="1155"/>
      <c r="B8" s="1160"/>
      <c r="C8" s="1157"/>
      <c r="D8" s="1158"/>
      <c r="E8" s="1159"/>
      <c r="F8" s="1457"/>
      <c r="G8" s="1458"/>
      <c r="H8" s="1150"/>
      <c r="I8" s="1150"/>
    </row>
    <row r="9" spans="1:9" s="1149" customFormat="1" ht="14.25" customHeight="1">
      <c r="A9" s="1155"/>
      <c r="B9" s="1160"/>
      <c r="C9" s="1164"/>
      <c r="D9" s="1158"/>
      <c r="E9" s="1159"/>
      <c r="F9" s="1152"/>
      <c r="G9" s="1165"/>
      <c r="H9" s="1150"/>
      <c r="I9" s="1150"/>
    </row>
    <row r="10" spans="1:9" s="1149" customFormat="1" ht="13.5" customHeight="1">
      <c r="A10" s="1166"/>
      <c r="B10" s="1167"/>
      <c r="C10" s="1157"/>
      <c r="D10" s="1158"/>
      <c r="E10" s="1159"/>
      <c r="F10" s="1152"/>
      <c r="G10" s="1165"/>
      <c r="H10" s="1150"/>
      <c r="I10" s="1150"/>
    </row>
    <row r="11" spans="1:9" s="1149" customFormat="1" ht="18" customHeight="1">
      <c r="A11" s="1151"/>
      <c r="B11" s="1168"/>
      <c r="C11" s="1169" t="s">
        <v>194</v>
      </c>
      <c r="D11" s="1153"/>
      <c r="E11" s="1152"/>
      <c r="F11" s="1152"/>
      <c r="G11" s="1153"/>
      <c r="H11" s="1150"/>
      <c r="I11" s="1150"/>
    </row>
    <row r="12" spans="1:9" s="1149" customFormat="1" ht="75">
      <c r="A12" s="1170" t="s">
        <v>6</v>
      </c>
      <c r="B12" s="1171" t="s">
        <v>7</v>
      </c>
      <c r="C12" s="1171" t="s">
        <v>8</v>
      </c>
      <c r="D12" s="1171" t="s">
        <v>9</v>
      </c>
      <c r="E12" s="1172" t="s">
        <v>10</v>
      </c>
      <c r="F12" s="1171" t="s">
        <v>11</v>
      </c>
      <c r="G12" s="1172" t="s">
        <v>12</v>
      </c>
      <c r="H12" s="1150"/>
      <c r="I12" s="1150"/>
    </row>
    <row r="13" spans="1:9" s="1149" customFormat="1" ht="20.25">
      <c r="A13" s="1173"/>
      <c r="B13" s="1174"/>
      <c r="C13" s="1175">
        <v>45246</v>
      </c>
      <c r="D13" s="1171"/>
      <c r="E13" s="1172"/>
      <c r="F13" s="1174"/>
      <c r="G13" s="1172"/>
      <c r="H13" s="1150"/>
      <c r="I13" s="1150"/>
    </row>
    <row r="14" spans="1:9" s="1560" customFormat="1" ht="20.100000000000001" customHeight="1">
      <c r="A14" s="1552"/>
      <c r="B14" s="1553"/>
      <c r="C14" s="1554" t="s">
        <v>116</v>
      </c>
      <c r="D14" s="1555"/>
      <c r="E14" s="1556"/>
      <c r="F14" s="1552"/>
      <c r="G14" s="1557"/>
      <c r="H14" s="1558"/>
      <c r="I14" s="1559"/>
    </row>
    <row r="15" spans="1:9" s="1215" customFormat="1" ht="15" customHeight="1">
      <c r="A15" s="1208"/>
      <c r="B15" s="1577" t="s">
        <v>55</v>
      </c>
      <c r="C15" s="1578" t="s">
        <v>191</v>
      </c>
      <c r="D15" s="1209"/>
      <c r="E15" s="1579"/>
      <c r="F15" s="1580"/>
      <c r="G15" s="1211"/>
      <c r="H15" s="1213"/>
      <c r="I15" s="1214"/>
    </row>
    <row r="16" spans="1:9" s="1215" customFormat="1" ht="15" customHeight="1">
      <c r="A16" s="1208">
        <f>E16*F16</f>
        <v>130.11412800000002</v>
      </c>
      <c r="B16" s="1210">
        <v>23</v>
      </c>
      <c r="C16" s="1209" t="s">
        <v>188</v>
      </c>
      <c r="D16" s="1210">
        <v>37.218000000000004</v>
      </c>
      <c r="E16" s="1211">
        <f t="shared" ref="E16:E22" si="0">D16*B16/1000</f>
        <v>0.85601400000000016</v>
      </c>
      <c r="F16" s="1208">
        <v>152</v>
      </c>
      <c r="G16" s="1600">
        <f>E16</f>
        <v>0.85601400000000016</v>
      </c>
      <c r="H16" s="1213">
        <f t="shared" ref="H16:H24" si="1">D16*B16/1000</f>
        <v>0.85601400000000016</v>
      </c>
      <c r="I16" s="1214">
        <f t="shared" ref="I16:I24" si="2">G16*F16</f>
        <v>130.11412800000002</v>
      </c>
    </row>
    <row r="17" spans="1:9" s="1588" customFormat="1">
      <c r="A17" s="1581">
        <f t="shared" ref="A17:A22" si="3">E17*F17</f>
        <v>21.344000000000001</v>
      </c>
      <c r="B17" s="1210">
        <v>23</v>
      </c>
      <c r="C17" s="1582" t="s">
        <v>42</v>
      </c>
      <c r="D17" s="1583">
        <v>16</v>
      </c>
      <c r="E17" s="1584">
        <f t="shared" si="0"/>
        <v>0.36799999999999999</v>
      </c>
      <c r="F17" s="1581">
        <v>58</v>
      </c>
      <c r="G17" s="1585">
        <f>E17</f>
        <v>0.36799999999999999</v>
      </c>
      <c r="H17" s="1586">
        <f t="shared" si="1"/>
        <v>0.36799999999999999</v>
      </c>
      <c r="I17" s="1587">
        <f t="shared" si="2"/>
        <v>21.344000000000001</v>
      </c>
    </row>
    <row r="18" spans="1:9" s="1215" customFormat="1" ht="15" customHeight="1">
      <c r="A18" s="1208">
        <f t="shared" si="3"/>
        <v>4.5724</v>
      </c>
      <c r="B18" s="1210">
        <v>23</v>
      </c>
      <c r="C18" s="1209" t="s">
        <v>27</v>
      </c>
      <c r="D18" s="1210">
        <v>10</v>
      </c>
      <c r="E18" s="1211">
        <f t="shared" si="0"/>
        <v>0.23</v>
      </c>
      <c r="F18" s="1208">
        <v>19.88</v>
      </c>
      <c r="G18" s="1212">
        <f>E18+E28</f>
        <v>0.50600000000000001</v>
      </c>
      <c r="H18" s="1213">
        <f t="shared" si="1"/>
        <v>0.23</v>
      </c>
      <c r="I18" s="1214">
        <f t="shared" si="2"/>
        <v>10.059279999999999</v>
      </c>
    </row>
    <row r="19" spans="1:9" s="1215" customFormat="1" ht="15" customHeight="1">
      <c r="A19" s="1208">
        <f t="shared" si="3"/>
        <v>8.3995999999999995</v>
      </c>
      <c r="B19" s="1210">
        <v>23</v>
      </c>
      <c r="C19" s="1209" t="s">
        <v>28</v>
      </c>
      <c r="D19" s="1210">
        <v>4</v>
      </c>
      <c r="E19" s="1211">
        <f t="shared" si="0"/>
        <v>9.1999999999999998E-2</v>
      </c>
      <c r="F19" s="1208">
        <v>91.3</v>
      </c>
      <c r="G19" s="1212">
        <f>E19+E29</f>
        <v>0.184</v>
      </c>
      <c r="H19" s="1213">
        <f t="shared" si="1"/>
        <v>9.1999999999999998E-2</v>
      </c>
      <c r="I19" s="1214">
        <f t="shared" si="2"/>
        <v>16.799199999999999</v>
      </c>
    </row>
    <row r="20" spans="1:9" s="1215" customFormat="1" ht="15" customHeight="1">
      <c r="A20" s="1208">
        <f t="shared" si="3"/>
        <v>6.67</v>
      </c>
      <c r="B20" s="1210">
        <v>23</v>
      </c>
      <c r="C20" s="1209" t="s">
        <v>29</v>
      </c>
      <c r="D20" s="1210">
        <v>10</v>
      </c>
      <c r="E20" s="1211">
        <f t="shared" si="0"/>
        <v>0.23</v>
      </c>
      <c r="F20" s="1208">
        <v>29</v>
      </c>
      <c r="G20" s="1212">
        <f>E20+E30</f>
        <v>0.52900000000000003</v>
      </c>
      <c r="H20" s="1213">
        <f t="shared" si="1"/>
        <v>0.23</v>
      </c>
      <c r="I20" s="1214">
        <f t="shared" si="2"/>
        <v>15.341000000000001</v>
      </c>
    </row>
    <row r="21" spans="1:9" s="1560" customFormat="1" ht="15.95" customHeight="1">
      <c r="A21" s="1208">
        <f t="shared" si="3"/>
        <v>4.5999999999999996</v>
      </c>
      <c r="B21" s="1210">
        <v>23</v>
      </c>
      <c r="C21" s="1589" t="s">
        <v>30</v>
      </c>
      <c r="D21" s="1555">
        <v>2</v>
      </c>
      <c r="E21" s="1556">
        <f>B21*D21/1000</f>
        <v>4.5999999999999999E-2</v>
      </c>
      <c r="F21" s="1590">
        <v>100</v>
      </c>
      <c r="G21" s="1212">
        <f>E21</f>
        <v>4.5999999999999999E-2</v>
      </c>
      <c r="H21" s="1558">
        <f t="shared" si="1"/>
        <v>4.5999999999999999E-2</v>
      </c>
      <c r="I21" s="1559">
        <f t="shared" si="2"/>
        <v>4.5999999999999996</v>
      </c>
    </row>
    <row r="22" spans="1:9" s="1215" customFormat="1" ht="15" customHeight="1">
      <c r="A22" s="1208">
        <f t="shared" si="3"/>
        <v>0.27600000000000002</v>
      </c>
      <c r="B22" s="1210">
        <v>23</v>
      </c>
      <c r="C22" s="1209" t="s">
        <v>15</v>
      </c>
      <c r="D22" s="1210">
        <v>1</v>
      </c>
      <c r="E22" s="1211">
        <f t="shared" si="0"/>
        <v>2.3E-2</v>
      </c>
      <c r="F22" s="1208">
        <v>12</v>
      </c>
      <c r="G22" s="1212">
        <f>E22+E33+E40</f>
        <v>6.9000000000000006E-2</v>
      </c>
      <c r="H22" s="1213">
        <f t="shared" si="1"/>
        <v>2.3E-2</v>
      </c>
      <c r="I22" s="1214">
        <f t="shared" si="2"/>
        <v>0.82800000000000007</v>
      </c>
    </row>
    <row r="23" spans="1:9" s="1215" customFormat="1" ht="15" customHeight="1">
      <c r="A23" s="1208">
        <f>SUM(A16:A22)</f>
        <v>175.97612799999999</v>
      </c>
      <c r="B23" s="1210"/>
      <c r="C23" s="1209" t="s">
        <v>16</v>
      </c>
      <c r="D23" s="1210"/>
      <c r="E23" s="1211"/>
      <c r="F23" s="1208"/>
      <c r="G23" s="1212"/>
      <c r="H23" s="1213">
        <f t="shared" si="1"/>
        <v>0</v>
      </c>
      <c r="I23" s="1214">
        <f t="shared" si="2"/>
        <v>0</v>
      </c>
    </row>
    <row r="24" spans="1:9" s="1215" customFormat="1" ht="15" customHeight="1">
      <c r="A24" s="1591">
        <f>A23/B22</f>
        <v>7.6511359999999993</v>
      </c>
      <c r="B24" s="1209"/>
      <c r="C24" s="1209" t="s">
        <v>17</v>
      </c>
      <c r="D24" s="1210"/>
      <c r="E24" s="1211"/>
      <c r="F24" s="1591">
        <f>A24</f>
        <v>7.6511359999999993</v>
      </c>
      <c r="G24" s="1212"/>
      <c r="H24" s="1213">
        <f t="shared" si="1"/>
        <v>0</v>
      </c>
      <c r="I24" s="1214">
        <f t="shared" si="2"/>
        <v>0</v>
      </c>
    </row>
    <row r="25" spans="1:9" s="1215" customFormat="1" ht="15" customHeight="1">
      <c r="A25" s="1591"/>
      <c r="B25" s="1209"/>
      <c r="C25" s="1592"/>
      <c r="D25" s="1593"/>
      <c r="E25" s="1211"/>
      <c r="F25" s="1591"/>
      <c r="G25" s="1212"/>
      <c r="H25" s="1213"/>
      <c r="I25" s="1214"/>
    </row>
    <row r="26" spans="1:9" s="1168" customFormat="1" ht="15.75">
      <c r="A26" s="1185"/>
      <c r="B26" s="1186" t="s">
        <v>186</v>
      </c>
      <c r="C26" s="1459" t="s">
        <v>193</v>
      </c>
      <c r="D26" s="1460"/>
      <c r="E26" s="1187"/>
      <c r="F26" s="1156"/>
      <c r="G26" s="1187"/>
      <c r="H26" s="1188"/>
      <c r="I26" s="1189"/>
    </row>
    <row r="27" spans="1:9" s="1197" customFormat="1">
      <c r="A27" s="1190">
        <f>E27*F27</f>
        <v>879.06</v>
      </c>
      <c r="B27" s="1191">
        <v>23</v>
      </c>
      <c r="C27" s="1192" t="s">
        <v>109</v>
      </c>
      <c r="D27" s="1191">
        <v>84</v>
      </c>
      <c r="E27" s="1193">
        <f>D27*B27/1000</f>
        <v>1.9319999999999999</v>
      </c>
      <c r="F27" s="1190">
        <v>455</v>
      </c>
      <c r="G27" s="1194">
        <f t="shared" ref="G27" si="4">E27</f>
        <v>1.9319999999999999</v>
      </c>
      <c r="H27" s="1195">
        <f t="shared" ref="H27:H28" si="5">D27*B27/1000</f>
        <v>1.9319999999999999</v>
      </c>
      <c r="I27" s="1196">
        <f t="shared" ref="I27:I28" si="6">G27*F27</f>
        <v>879.06</v>
      </c>
    </row>
    <row r="28" spans="1:9" s="1205" customFormat="1">
      <c r="A28" s="1198">
        <f t="shared" ref="A28" si="7">E28*F28</f>
        <v>5.4868800000000002</v>
      </c>
      <c r="B28" s="1191">
        <v>23</v>
      </c>
      <c r="C28" s="1199" t="s">
        <v>27</v>
      </c>
      <c r="D28" s="1200">
        <v>12</v>
      </c>
      <c r="E28" s="1201">
        <f t="shared" ref="E28" si="8">D28*B28/1000</f>
        <v>0.27600000000000002</v>
      </c>
      <c r="F28" s="1198">
        <v>19.88</v>
      </c>
      <c r="G28" s="1202"/>
      <c r="H28" s="1203">
        <f t="shared" si="5"/>
        <v>0.27600000000000002</v>
      </c>
      <c r="I28" s="1204">
        <f t="shared" si="6"/>
        <v>0</v>
      </c>
    </row>
    <row r="29" spans="1:9" s="1168" customFormat="1">
      <c r="A29" s="1185">
        <f>E29*F29</f>
        <v>8.3995999999999995</v>
      </c>
      <c r="B29" s="1191">
        <v>23</v>
      </c>
      <c r="C29" s="1206" t="s">
        <v>168</v>
      </c>
      <c r="D29" s="1156">
        <v>4</v>
      </c>
      <c r="E29" s="1187">
        <f>D29*B29/1000</f>
        <v>9.1999999999999998E-2</v>
      </c>
      <c r="F29" s="1185">
        <v>91.3</v>
      </c>
      <c r="G29" s="1207"/>
      <c r="H29" s="1188">
        <f>D29*B29/1000</f>
        <v>9.1999999999999998E-2</v>
      </c>
      <c r="I29" s="1189">
        <f>G29*F29</f>
        <v>0</v>
      </c>
    </row>
    <row r="30" spans="1:9" s="1215" customFormat="1" ht="15" customHeight="1">
      <c r="A30" s="1208">
        <f t="shared" ref="A30" si="9">E30*F30</f>
        <v>8.6709999999999994</v>
      </c>
      <c r="B30" s="1191">
        <v>23</v>
      </c>
      <c r="C30" s="1209" t="s">
        <v>29</v>
      </c>
      <c r="D30" s="1210">
        <v>13</v>
      </c>
      <c r="E30" s="1211">
        <f t="shared" ref="E30" si="10">D30*B30/1000</f>
        <v>0.29899999999999999</v>
      </c>
      <c r="F30" s="1208">
        <v>29</v>
      </c>
      <c r="G30" s="1212"/>
      <c r="H30" s="1213">
        <f t="shared" ref="H30:H31" si="11">D30*B30/1000</f>
        <v>0.29899999999999999</v>
      </c>
      <c r="I30" s="1214">
        <f t="shared" ref="I30:I31" si="12">G30*F30</f>
        <v>0</v>
      </c>
    </row>
    <row r="31" spans="1:9" s="1168" customFormat="1">
      <c r="A31" s="1185">
        <f>E31*F31</f>
        <v>2.3036799999999999</v>
      </c>
      <c r="B31" s="1191">
        <v>23</v>
      </c>
      <c r="C31" s="1206" t="s">
        <v>40</v>
      </c>
      <c r="D31" s="1156">
        <v>4</v>
      </c>
      <c r="E31" s="1187">
        <f>D31*B31/1000</f>
        <v>9.1999999999999998E-2</v>
      </c>
      <c r="F31" s="1185">
        <v>25.04</v>
      </c>
      <c r="G31" s="1207">
        <f>E31</f>
        <v>9.1999999999999998E-2</v>
      </c>
      <c r="H31" s="1188">
        <f t="shared" si="11"/>
        <v>9.1999999999999998E-2</v>
      </c>
      <c r="I31" s="1189">
        <f t="shared" si="12"/>
        <v>2.3036799999999999</v>
      </c>
    </row>
    <row r="32" spans="1:9" s="1223" customFormat="1">
      <c r="A32" s="1216">
        <f t="shared" ref="A32" si="13">E32*F32</f>
        <v>28.439684</v>
      </c>
      <c r="B32" s="1191">
        <v>23</v>
      </c>
      <c r="C32" s="1217" t="s">
        <v>120</v>
      </c>
      <c r="D32" s="1218">
        <v>7.8259999999999996</v>
      </c>
      <c r="E32" s="1219">
        <f t="shared" ref="E32" si="14">D32*B32/1000</f>
        <v>0.17999799999999999</v>
      </c>
      <c r="F32" s="1216">
        <v>158</v>
      </c>
      <c r="G32" s="1551">
        <f>E32</f>
        <v>0.17999799999999999</v>
      </c>
      <c r="H32" s="1221">
        <f>D32*B32/1000</f>
        <v>0.17999799999999999</v>
      </c>
      <c r="I32" s="1222">
        <f>G32*F32</f>
        <v>28.439684</v>
      </c>
    </row>
    <row r="33" spans="1:15" s="1168" customFormat="1">
      <c r="A33" s="1185">
        <f>E33*F33</f>
        <v>0.27600000000000002</v>
      </c>
      <c r="B33" s="1191">
        <v>23</v>
      </c>
      <c r="C33" s="1206" t="s">
        <v>31</v>
      </c>
      <c r="D33" s="1156">
        <v>1</v>
      </c>
      <c r="E33" s="1187">
        <f>B33*D33/1000</f>
        <v>2.3E-2</v>
      </c>
      <c r="F33" s="1185">
        <v>12</v>
      </c>
      <c r="G33" s="1207"/>
      <c r="H33" s="1188">
        <f>D33*B33/1000</f>
        <v>2.3E-2</v>
      </c>
      <c r="I33" s="1189">
        <f>G33*F33</f>
        <v>0</v>
      </c>
    </row>
    <row r="34" spans="1:15" s="1168" customFormat="1">
      <c r="A34" s="1185">
        <f>SUM(A27:A33)</f>
        <v>932.636844</v>
      </c>
      <c r="B34" s="1156"/>
      <c r="C34" s="1224" t="s">
        <v>16</v>
      </c>
      <c r="D34" s="1156"/>
      <c r="E34" s="1187"/>
      <c r="F34" s="1185"/>
      <c r="G34" s="1207"/>
      <c r="H34" s="1188">
        <f>D34*B34/1000</f>
        <v>0</v>
      </c>
      <c r="I34" s="1189">
        <f>G34*F34</f>
        <v>0</v>
      </c>
    </row>
    <row r="35" spans="1:15" s="1168" customFormat="1" ht="15.75">
      <c r="A35" s="1173">
        <f>A34/B33</f>
        <v>40.549427999999999</v>
      </c>
      <c r="B35" s="1156"/>
      <c r="C35" s="1224" t="s">
        <v>17</v>
      </c>
      <c r="D35" s="1156"/>
      <c r="E35" s="1187"/>
      <c r="F35" s="1173">
        <f>A35</f>
        <v>40.549427999999999</v>
      </c>
      <c r="G35" s="1207"/>
      <c r="H35" s="1188">
        <f>D35*B35/1000</f>
        <v>0</v>
      </c>
      <c r="I35" s="1189">
        <f>G35*F35</f>
        <v>0</v>
      </c>
    </row>
    <row r="36" spans="1:15" s="1168" customFormat="1" ht="15.75">
      <c r="A36" s="1173"/>
      <c r="B36" s="1156"/>
      <c r="C36" s="1225"/>
      <c r="D36" s="1160"/>
      <c r="E36" s="1187"/>
      <c r="F36" s="1173"/>
      <c r="G36" s="1207"/>
      <c r="H36" s="1188"/>
      <c r="I36" s="1189"/>
    </row>
    <row r="37" spans="1:15" s="1168" customFormat="1" ht="15.75">
      <c r="A37" s="1185"/>
      <c r="B37" s="1186">
        <v>200</v>
      </c>
      <c r="C37" s="1459" t="s">
        <v>80</v>
      </c>
      <c r="D37" s="1460"/>
      <c r="E37" s="1187"/>
      <c r="F37" s="1156"/>
      <c r="G37" s="1187"/>
      <c r="H37" s="1188"/>
      <c r="I37" s="1189"/>
    </row>
    <row r="38" spans="1:15" s="1168" customFormat="1">
      <c r="A38" s="1185">
        <f>E38*F38</f>
        <v>97.289999999999992</v>
      </c>
      <c r="B38" s="1156">
        <v>23</v>
      </c>
      <c r="C38" s="1157" t="s">
        <v>81</v>
      </c>
      <c r="D38" s="1156">
        <v>94</v>
      </c>
      <c r="E38" s="1187">
        <f>B38*D38/1000</f>
        <v>2.1619999999999999</v>
      </c>
      <c r="F38" s="1185">
        <v>45</v>
      </c>
      <c r="G38" s="1207">
        <f>E38</f>
        <v>2.1619999999999999</v>
      </c>
      <c r="H38" s="1188">
        <f t="shared" ref="H38:H42" si="15">D38*B38/1000</f>
        <v>2.1619999999999999</v>
      </c>
      <c r="I38" s="1189">
        <f t="shared" ref="I38:I42" si="16">G38*F38</f>
        <v>97.289999999999992</v>
      </c>
    </row>
    <row r="39" spans="1:15" s="1233" customFormat="1" ht="15.95" customHeight="1">
      <c r="A39" s="1226">
        <f t="shared" ref="A39" si="17">E39*F39</f>
        <v>136.88679999999999</v>
      </c>
      <c r="B39" s="1156">
        <v>23</v>
      </c>
      <c r="C39" s="1227" t="s">
        <v>13</v>
      </c>
      <c r="D39" s="1228">
        <v>10</v>
      </c>
      <c r="E39" s="1229">
        <f t="shared" ref="E39" si="18">D39*B39/1000</f>
        <v>0.23</v>
      </c>
      <c r="F39" s="1226">
        <v>595.16</v>
      </c>
      <c r="G39" s="1230">
        <f>E39+E87</f>
        <v>0.23</v>
      </c>
      <c r="H39" s="1231">
        <f t="shared" si="15"/>
        <v>0.23</v>
      </c>
      <c r="I39" s="1232">
        <f t="shared" si="16"/>
        <v>136.88679999999999</v>
      </c>
    </row>
    <row r="40" spans="1:15" s="1168" customFormat="1">
      <c r="A40" s="1185">
        <f>E40*F40</f>
        <v>0.27600000000000002</v>
      </c>
      <c r="B40" s="1156">
        <v>23</v>
      </c>
      <c r="C40" s="1206" t="s">
        <v>31</v>
      </c>
      <c r="D40" s="1156">
        <v>1</v>
      </c>
      <c r="E40" s="1187">
        <f>B40*D40/1000</f>
        <v>2.3E-2</v>
      </c>
      <c r="F40" s="1185">
        <v>12</v>
      </c>
      <c r="G40" s="1207"/>
      <c r="H40" s="1188">
        <f t="shared" si="15"/>
        <v>2.3E-2</v>
      </c>
      <c r="I40" s="1189">
        <f t="shared" si="16"/>
        <v>0</v>
      </c>
    </row>
    <row r="41" spans="1:15" s="1168" customFormat="1">
      <c r="A41" s="1185">
        <f>SUM(A38:A40)</f>
        <v>234.4528</v>
      </c>
      <c r="B41" s="1156"/>
      <c r="C41" s="1224" t="s">
        <v>16</v>
      </c>
      <c r="D41" s="1156"/>
      <c r="E41" s="1187"/>
      <c r="F41" s="1185"/>
      <c r="G41" s="1207"/>
      <c r="H41" s="1188">
        <f t="shared" si="15"/>
        <v>0</v>
      </c>
      <c r="I41" s="1189">
        <f t="shared" si="16"/>
        <v>0</v>
      </c>
    </row>
    <row r="42" spans="1:15" s="1168" customFormat="1" ht="15.75">
      <c r="A42" s="1173">
        <f>A41/B40</f>
        <v>10.1936</v>
      </c>
      <c r="B42" s="1156"/>
      <c r="C42" s="1224" t="s">
        <v>17</v>
      </c>
      <c r="D42" s="1156"/>
      <c r="E42" s="1187"/>
      <c r="F42" s="1173">
        <f>A42</f>
        <v>10.1936</v>
      </c>
      <c r="G42" s="1207"/>
      <c r="H42" s="1188">
        <f t="shared" si="15"/>
        <v>0</v>
      </c>
      <c r="I42" s="1189">
        <f t="shared" si="16"/>
        <v>0</v>
      </c>
    </row>
    <row r="43" spans="1:15" s="1168" customFormat="1" ht="15.75">
      <c r="A43" s="1173"/>
      <c r="B43" s="1156"/>
      <c r="C43" s="1225"/>
      <c r="D43" s="1160"/>
      <c r="E43" s="1187"/>
      <c r="F43" s="1173"/>
      <c r="G43" s="1207"/>
      <c r="H43" s="1188"/>
      <c r="I43" s="1189"/>
    </row>
    <row r="44" spans="1:15" s="1168" customFormat="1" ht="15.75">
      <c r="A44" s="1234"/>
      <c r="B44" s="1186">
        <v>200</v>
      </c>
      <c r="C44" s="1235" t="s">
        <v>181</v>
      </c>
      <c r="D44" s="1157"/>
      <c r="E44" s="1158"/>
      <c r="F44" s="1236"/>
      <c r="G44" s="1187"/>
      <c r="H44" s="1188"/>
      <c r="I44" s="1189"/>
      <c r="O44" s="1168" t="s">
        <v>18</v>
      </c>
    </row>
    <row r="45" spans="1:15" s="1168" customFormat="1">
      <c r="A45" s="1185">
        <f>E45*F45</f>
        <v>200.2508455</v>
      </c>
      <c r="B45" s="1156">
        <v>23</v>
      </c>
      <c r="C45" s="1206" t="s">
        <v>181</v>
      </c>
      <c r="D45" s="1156">
        <v>195.65299999999999</v>
      </c>
      <c r="E45" s="1187">
        <f>D45*B45/1000</f>
        <v>4.500019</v>
      </c>
      <c r="F45" s="1185">
        <v>44.5</v>
      </c>
      <c r="G45" s="1207">
        <f>E45</f>
        <v>4.500019</v>
      </c>
      <c r="H45" s="1188">
        <f>D45*B45/1000</f>
        <v>4.500019</v>
      </c>
      <c r="I45" s="1189">
        <f>G45*F45</f>
        <v>200.2508455</v>
      </c>
    </row>
    <row r="46" spans="1:15" s="1168" customFormat="1">
      <c r="A46" s="1185">
        <f>SUM(A45:A45)</f>
        <v>200.2508455</v>
      </c>
      <c r="B46" s="1157"/>
      <c r="C46" s="1157" t="s">
        <v>16</v>
      </c>
      <c r="D46" s="1156"/>
      <c r="E46" s="1187"/>
      <c r="F46" s="1185"/>
      <c r="G46" s="1158"/>
      <c r="H46" s="1188">
        <f>D46*B46/1000</f>
        <v>0</v>
      </c>
      <c r="I46" s="1189">
        <f>G46*F46</f>
        <v>0</v>
      </c>
    </row>
    <row r="47" spans="1:15" s="1168" customFormat="1" ht="15.75">
      <c r="A47" s="1173">
        <f>A46/B45</f>
        <v>8.7065584999999999</v>
      </c>
      <c r="B47" s="1164"/>
      <c r="C47" s="1157" t="s">
        <v>17</v>
      </c>
      <c r="D47" s="1156"/>
      <c r="E47" s="1187"/>
      <c r="F47" s="1173">
        <f>A47</f>
        <v>8.7065584999999999</v>
      </c>
      <c r="G47" s="1158"/>
      <c r="H47" s="1188">
        <f>D47*B47/1000</f>
        <v>0</v>
      </c>
      <c r="I47" s="1189">
        <f>G47*F47</f>
        <v>0</v>
      </c>
    </row>
    <row r="48" spans="1:15" s="1506" customFormat="1" ht="15.95" customHeight="1">
      <c r="A48" s="1511"/>
      <c r="B48" s="1502"/>
      <c r="C48" s="1492"/>
      <c r="D48" s="1491"/>
      <c r="E48" s="1515"/>
      <c r="F48" s="1511"/>
      <c r="G48" s="1493"/>
      <c r="H48" s="1516"/>
      <c r="I48" s="1517"/>
    </row>
    <row r="49" spans="1:9" s="1168" customFormat="1" ht="15.75">
      <c r="A49" s="1234"/>
      <c r="B49" s="1186">
        <v>55</v>
      </c>
      <c r="C49" s="1235" t="s">
        <v>19</v>
      </c>
      <c r="D49" s="1157"/>
      <c r="E49" s="1158"/>
      <c r="F49" s="1236"/>
      <c r="G49" s="1158"/>
      <c r="H49" s="1188"/>
      <c r="I49" s="1189"/>
    </row>
    <row r="50" spans="1:9" s="1168" customFormat="1">
      <c r="A50" s="1185">
        <f>E50*F50</f>
        <v>92.344999999999999</v>
      </c>
      <c r="B50" s="1156">
        <v>23</v>
      </c>
      <c r="C50" s="1206" t="s">
        <v>20</v>
      </c>
      <c r="D50" s="1156">
        <v>55</v>
      </c>
      <c r="E50" s="1187">
        <f>D50*B50/1000</f>
        <v>1.2649999999999999</v>
      </c>
      <c r="F50" s="1185">
        <v>73</v>
      </c>
      <c r="G50" s="1207">
        <f>E50</f>
        <v>1.2649999999999999</v>
      </c>
      <c r="H50" s="1188">
        <f>D50*B50/1000</f>
        <v>1.2649999999999999</v>
      </c>
      <c r="I50" s="1189">
        <f>G50*F50</f>
        <v>92.344999999999999</v>
      </c>
    </row>
    <row r="51" spans="1:9" s="1168" customFormat="1">
      <c r="A51" s="1185">
        <f>SUM(A50)</f>
        <v>92.344999999999999</v>
      </c>
      <c r="B51" s="1157"/>
      <c r="C51" s="1157" t="s">
        <v>16</v>
      </c>
      <c r="D51" s="1156"/>
      <c r="E51" s="1187"/>
      <c r="F51" s="1185"/>
      <c r="G51" s="1158"/>
      <c r="H51" s="1188">
        <f>D51*B51/1000</f>
        <v>0</v>
      </c>
      <c r="I51" s="1189">
        <f>G51*F51</f>
        <v>0</v>
      </c>
    </row>
    <row r="52" spans="1:9" s="1168" customFormat="1" ht="15.75">
      <c r="A52" s="1173">
        <f>A51/B50</f>
        <v>4.0149999999999997</v>
      </c>
      <c r="B52" s="1164"/>
      <c r="C52" s="1157" t="s">
        <v>17</v>
      </c>
      <c r="D52" s="1156"/>
      <c r="E52" s="1187"/>
      <c r="F52" s="1173">
        <f>A52</f>
        <v>4.0149999999999997</v>
      </c>
      <c r="G52" s="1158"/>
      <c r="H52" s="1188">
        <f>D52*B52/1000</f>
        <v>0</v>
      </c>
      <c r="I52" s="1189">
        <f>G52*F52</f>
        <v>0</v>
      </c>
    </row>
    <row r="53" spans="1:9" s="1168" customFormat="1" ht="15.75">
      <c r="A53" s="1173"/>
      <c r="B53" s="1164"/>
      <c r="C53" s="1157"/>
      <c r="D53" s="1156"/>
      <c r="E53" s="1187"/>
      <c r="F53" s="1173"/>
      <c r="G53" s="1158"/>
      <c r="H53" s="1188"/>
      <c r="I53" s="1189"/>
    </row>
    <row r="54" spans="1:9" s="1168" customFormat="1" ht="15.75">
      <c r="A54" s="1234"/>
      <c r="B54" s="1186">
        <v>54</v>
      </c>
      <c r="C54" s="1235" t="s">
        <v>32</v>
      </c>
      <c r="D54" s="1157"/>
      <c r="E54" s="1158"/>
      <c r="F54" s="1236"/>
      <c r="G54" s="1158"/>
      <c r="H54" s="1188"/>
      <c r="I54" s="1189"/>
    </row>
    <row r="55" spans="1:9" s="1168" customFormat="1">
      <c r="A55" s="1185">
        <f>E55*F55</f>
        <v>89.341430000000003</v>
      </c>
      <c r="B55" s="1156">
        <v>23</v>
      </c>
      <c r="C55" s="1206" t="s">
        <v>100</v>
      </c>
      <c r="D55" s="1156">
        <v>54.71</v>
      </c>
      <c r="E55" s="1187">
        <f>D55*B55/1000</f>
        <v>1.2583299999999999</v>
      </c>
      <c r="F55" s="1185">
        <v>71</v>
      </c>
      <c r="G55" s="1207">
        <f>E55</f>
        <v>1.2583299999999999</v>
      </c>
      <c r="H55" s="1188">
        <f>D55*B55/1000</f>
        <v>1.2583299999999999</v>
      </c>
      <c r="I55" s="1189">
        <f>G55*F55</f>
        <v>89.341430000000003</v>
      </c>
    </row>
    <row r="56" spans="1:9" s="1168" customFormat="1">
      <c r="A56" s="1185">
        <f>SUM(A55)</f>
        <v>89.341430000000003</v>
      </c>
      <c r="B56" s="1157"/>
      <c r="C56" s="1157" t="s">
        <v>16</v>
      </c>
      <c r="D56" s="1156"/>
      <c r="E56" s="1187"/>
      <c r="F56" s="1185"/>
      <c r="G56" s="1158"/>
      <c r="H56" s="1188">
        <f>D56*B56/1000</f>
        <v>0</v>
      </c>
      <c r="I56" s="1189">
        <f>G56*F56</f>
        <v>0</v>
      </c>
    </row>
    <row r="57" spans="1:9" s="1168" customFormat="1" ht="15.75">
      <c r="A57" s="1173">
        <f>A56/B55</f>
        <v>3.8844099999999999</v>
      </c>
      <c r="B57" s="1164"/>
      <c r="C57" s="1157" t="s">
        <v>17</v>
      </c>
      <c r="D57" s="1156"/>
      <c r="E57" s="1187"/>
      <c r="F57" s="1173">
        <f>A57</f>
        <v>3.8844099999999999</v>
      </c>
      <c r="G57" s="1158"/>
      <c r="H57" s="1188">
        <f>D57*B57/1000</f>
        <v>0</v>
      </c>
      <c r="I57" s="1189">
        <f>G57*F57</f>
        <v>0</v>
      </c>
    </row>
    <row r="58" spans="1:9" s="1168" customFormat="1" ht="15.75">
      <c r="A58" s="1173"/>
      <c r="B58" s="1164"/>
      <c r="C58" s="1157"/>
      <c r="D58" s="1156"/>
      <c r="E58" s="1187"/>
      <c r="F58" s="1173"/>
      <c r="G58" s="1158"/>
      <c r="H58" s="1188"/>
      <c r="I58" s="1189"/>
    </row>
    <row r="59" spans="1:9" s="1168" customFormat="1" ht="15.75">
      <c r="A59" s="1173">
        <f>A56+A51+A46+A41+A34+A23</f>
        <v>1725.0030475000001</v>
      </c>
      <c r="B59" s="1157"/>
      <c r="C59" s="1164" t="s">
        <v>21</v>
      </c>
      <c r="D59" s="1157"/>
      <c r="E59" s="1158"/>
      <c r="F59" s="1173">
        <f>F60*B55</f>
        <v>1725.0030475000001</v>
      </c>
      <c r="G59" s="1158"/>
      <c r="H59" s="1155"/>
      <c r="I59" s="1189">
        <f>SUM(I14:I58)</f>
        <v>1725.0030474999999</v>
      </c>
    </row>
    <row r="60" spans="1:9" s="1168" customFormat="1" ht="15.75">
      <c r="A60" s="1173">
        <f>A59/B55</f>
        <v>75.000132500000007</v>
      </c>
      <c r="B60" s="1157"/>
      <c r="C60" s="1164" t="s">
        <v>17</v>
      </c>
      <c r="D60" s="1157"/>
      <c r="E60" s="1158"/>
      <c r="F60" s="1173">
        <f>A60</f>
        <v>75.000132500000007</v>
      </c>
      <c r="G60" s="1158"/>
      <c r="H60" s="1188"/>
      <c r="I60" s="1189"/>
    </row>
    <row r="61" spans="1:9" s="1168" customFormat="1" ht="15.75">
      <c r="C61" s="1461" t="s">
        <v>101</v>
      </c>
      <c r="D61" s="1461"/>
      <c r="E61" s="1461"/>
      <c r="F61" s="1461"/>
      <c r="G61" s="1461"/>
      <c r="H61" s="1246"/>
      <c r="I61" s="1150"/>
    </row>
    <row r="62" spans="1:9" s="1168" customFormat="1" ht="15.75">
      <c r="C62" s="1461" t="s">
        <v>22</v>
      </c>
      <c r="D62" s="1461"/>
      <c r="E62" s="1461"/>
      <c r="F62" s="1461"/>
      <c r="G62" s="1461"/>
      <c r="H62" s="1246"/>
      <c r="I62" s="1150"/>
    </row>
    <row r="63" spans="1:9" s="1168" customFormat="1" ht="15.75">
      <c r="B63" s="1247"/>
      <c r="C63" s="1247" t="s">
        <v>23</v>
      </c>
      <c r="D63" s="1247"/>
      <c r="E63" s="1247"/>
      <c r="F63" s="1247"/>
      <c r="G63" s="1247"/>
      <c r="H63" s="1150"/>
      <c r="I63" s="1150"/>
    </row>
  </sheetData>
  <mergeCells count="13">
    <mergeCell ref="F6:G6"/>
    <mergeCell ref="F8:G8"/>
    <mergeCell ref="C26:D26"/>
    <mergeCell ref="C37:D37"/>
    <mergeCell ref="C61:G61"/>
    <mergeCell ref="C62:G62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7"/>
  <sheetViews>
    <sheetView view="pageBreakPreview" topLeftCell="A25" zoomScale="60" workbookViewId="0">
      <selection activeCell="P55" sqref="P55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5.42578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8.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69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30"/>
      <c r="C14" s="30" t="s">
        <v>57</v>
      </c>
      <c r="D14" s="7"/>
      <c r="E14" s="32"/>
      <c r="F14" s="36"/>
      <c r="G14" s="9"/>
      <c r="H14" s="33"/>
      <c r="I14" s="34"/>
    </row>
    <row r="15" spans="1:9" s="18" customFormat="1" ht="15.75">
      <c r="A15" s="38"/>
      <c r="B15" s="29">
        <v>200</v>
      </c>
      <c r="C15" s="39" t="s">
        <v>58</v>
      </c>
      <c r="D15" s="8"/>
      <c r="E15" s="9"/>
      <c r="F15" s="31"/>
      <c r="G15" s="9"/>
      <c r="H15" s="33"/>
      <c r="I15" s="34">
        <f t="shared" ref="I15:I62" si="0">G15*F15</f>
        <v>0</v>
      </c>
    </row>
    <row r="16" spans="1:9" s="18" customFormat="1">
      <c r="A16" s="28">
        <f>E16*F16</f>
        <v>6846</v>
      </c>
      <c r="B16" s="7">
        <v>326</v>
      </c>
      <c r="C16" s="40" t="s">
        <v>59</v>
      </c>
      <c r="D16" s="7">
        <v>200</v>
      </c>
      <c r="E16" s="32">
        <f>D16*B16/1000</f>
        <v>65.2</v>
      </c>
      <c r="F16" s="28">
        <v>105</v>
      </c>
      <c r="G16" s="35">
        <f>E16</f>
        <v>65.2</v>
      </c>
      <c r="H16" s="33">
        <f>D16*B16/1000</f>
        <v>65.2</v>
      </c>
      <c r="I16" s="34">
        <f t="shared" si="0"/>
        <v>6846</v>
      </c>
    </row>
    <row r="17" spans="1:9" s="18" customFormat="1">
      <c r="A17" s="28">
        <f>SUM(A16)</f>
        <v>6846</v>
      </c>
      <c r="B17" s="8"/>
      <c r="C17" s="8" t="s">
        <v>16</v>
      </c>
      <c r="D17" s="7"/>
      <c r="E17" s="32"/>
      <c r="F17" s="28"/>
      <c r="G17" s="9"/>
      <c r="H17" s="33">
        <f>D17*B17/1000</f>
        <v>0</v>
      </c>
      <c r="I17" s="34">
        <f t="shared" si="0"/>
        <v>0</v>
      </c>
    </row>
    <row r="18" spans="1:9" s="18" customFormat="1" ht="15.75">
      <c r="A18" s="36">
        <f>A17/B16</f>
        <v>21</v>
      </c>
      <c r="B18" s="30"/>
      <c r="C18" s="8" t="s">
        <v>17</v>
      </c>
      <c r="D18" s="7"/>
      <c r="E18" s="32"/>
      <c r="F18" s="36">
        <f>A18</f>
        <v>21</v>
      </c>
      <c r="G18" s="9"/>
      <c r="H18" s="33">
        <f>D18*B18/1000</f>
        <v>0</v>
      </c>
      <c r="I18" s="34">
        <f t="shared" si="0"/>
        <v>0</v>
      </c>
    </row>
    <row r="19" spans="1:9" s="18" customFormat="1" ht="15.75">
      <c r="A19" s="36"/>
      <c r="B19" s="8"/>
      <c r="C19" s="30"/>
      <c r="D19" s="7"/>
      <c r="E19" s="32"/>
      <c r="F19" s="36"/>
      <c r="G19" s="35"/>
      <c r="H19" s="33"/>
      <c r="I19" s="34">
        <f t="shared" si="0"/>
        <v>0</v>
      </c>
    </row>
    <row r="20" spans="1:9" s="18" customFormat="1" ht="15.75">
      <c r="A20" s="28"/>
      <c r="B20" s="29" t="s">
        <v>55</v>
      </c>
      <c r="C20" s="30" t="s">
        <v>45</v>
      </c>
      <c r="D20" s="8"/>
      <c r="E20" s="9"/>
      <c r="F20" s="31"/>
      <c r="G20" s="32"/>
      <c r="H20" s="33"/>
      <c r="I20" s="34">
        <f t="shared" si="0"/>
        <v>0</v>
      </c>
    </row>
    <row r="21" spans="1:9" s="18" customFormat="1">
      <c r="A21" s="28">
        <f>E21*F21</f>
        <v>1783.8720000000001</v>
      </c>
      <c r="B21" s="7">
        <v>326</v>
      </c>
      <c r="C21" s="8" t="s">
        <v>48</v>
      </c>
      <c r="D21" s="7">
        <v>36</v>
      </c>
      <c r="E21" s="32">
        <f>D21*B21/1000</f>
        <v>11.736000000000001</v>
      </c>
      <c r="F21" s="28">
        <v>152</v>
      </c>
      <c r="G21" s="35">
        <f>E21</f>
        <v>11.736000000000001</v>
      </c>
      <c r="H21" s="33">
        <f>D21*B21/1000</f>
        <v>11.736000000000001</v>
      </c>
      <c r="I21" s="34">
        <f t="shared" si="0"/>
        <v>1783.8720000000001</v>
      </c>
    </row>
    <row r="22" spans="1:9" s="18" customFormat="1">
      <c r="A22" s="28">
        <f t="shared" ref="A22:A27" si="1">E22*F22</f>
        <v>302.52800000000002</v>
      </c>
      <c r="B22" s="7">
        <v>326</v>
      </c>
      <c r="C22" s="8" t="s">
        <v>42</v>
      </c>
      <c r="D22" s="7">
        <v>16</v>
      </c>
      <c r="E22" s="32">
        <f>D22*B22/1000</f>
        <v>5.2160000000000002</v>
      </c>
      <c r="F22" s="28">
        <v>58</v>
      </c>
      <c r="G22" s="35">
        <f>E22</f>
        <v>5.2160000000000002</v>
      </c>
      <c r="H22" s="33">
        <f t="shared" ref="H22:H29" si="2">D22*B22/1000</f>
        <v>5.2160000000000002</v>
      </c>
      <c r="I22" s="34">
        <f t="shared" si="0"/>
        <v>302.52800000000002</v>
      </c>
    </row>
    <row r="23" spans="1:9" s="18" customFormat="1">
      <c r="A23" s="28">
        <f t="shared" si="1"/>
        <v>123.88</v>
      </c>
      <c r="B23" s="7">
        <v>326</v>
      </c>
      <c r="C23" s="8" t="s">
        <v>27</v>
      </c>
      <c r="D23" s="7">
        <v>10</v>
      </c>
      <c r="E23" s="32">
        <f t="shared" ref="E23:E27" si="3">D23*B23/1000</f>
        <v>3.26</v>
      </c>
      <c r="F23" s="28">
        <v>38</v>
      </c>
      <c r="G23" s="35">
        <f>E23+E33</f>
        <v>7.1719999999999997</v>
      </c>
      <c r="H23" s="33">
        <f t="shared" si="2"/>
        <v>3.26</v>
      </c>
      <c r="I23" s="34">
        <f t="shared" si="0"/>
        <v>272.536</v>
      </c>
    </row>
    <row r="24" spans="1:9" s="18" customFormat="1">
      <c r="A24" s="28">
        <f t="shared" si="1"/>
        <v>119.0552</v>
      </c>
      <c r="B24" s="7">
        <v>326</v>
      </c>
      <c r="C24" s="8" t="s">
        <v>28</v>
      </c>
      <c r="D24" s="7">
        <v>4</v>
      </c>
      <c r="E24" s="32">
        <f t="shared" si="3"/>
        <v>1.304</v>
      </c>
      <c r="F24" s="28">
        <v>91.3</v>
      </c>
      <c r="G24" s="35">
        <f>E24+E34</f>
        <v>2.9340000000000002</v>
      </c>
      <c r="H24" s="33">
        <f t="shared" si="2"/>
        <v>1.304</v>
      </c>
      <c r="I24" s="34">
        <f t="shared" si="0"/>
        <v>267.87420000000003</v>
      </c>
    </row>
    <row r="25" spans="1:9" s="18" customFormat="1">
      <c r="A25" s="28">
        <f>E25*F25</f>
        <v>94.539999999999992</v>
      </c>
      <c r="B25" s="7">
        <v>326</v>
      </c>
      <c r="C25" s="8" t="s">
        <v>29</v>
      </c>
      <c r="D25" s="7">
        <v>10</v>
      </c>
      <c r="E25" s="32">
        <f t="shared" si="3"/>
        <v>3.26</v>
      </c>
      <c r="F25" s="28">
        <v>29</v>
      </c>
      <c r="G25" s="35">
        <f t="shared" ref="G25" si="4">E25</f>
        <v>3.26</v>
      </c>
      <c r="H25" s="33">
        <f>D25*B25/1000</f>
        <v>3.26</v>
      </c>
      <c r="I25" s="34">
        <f t="shared" si="0"/>
        <v>94.539999999999992</v>
      </c>
    </row>
    <row r="26" spans="1:9" s="18" customFormat="1">
      <c r="A26" s="28">
        <f>E26*F26</f>
        <v>65.2</v>
      </c>
      <c r="B26" s="7">
        <v>326</v>
      </c>
      <c r="C26" s="8" t="s">
        <v>30</v>
      </c>
      <c r="D26" s="7">
        <v>2</v>
      </c>
      <c r="E26" s="32">
        <f t="shared" si="3"/>
        <v>0.65200000000000002</v>
      </c>
      <c r="F26" s="28">
        <v>100</v>
      </c>
      <c r="G26" s="35">
        <f>E26+E37</f>
        <v>3.2600000000000002</v>
      </c>
      <c r="H26" s="33">
        <f>D26*B26/1000</f>
        <v>0.65200000000000002</v>
      </c>
      <c r="I26" s="34">
        <f t="shared" si="0"/>
        <v>326</v>
      </c>
    </row>
    <row r="27" spans="1:9" s="18" customFormat="1">
      <c r="A27" s="28">
        <f t="shared" si="1"/>
        <v>5.2160000000000002</v>
      </c>
      <c r="B27" s="7">
        <v>326</v>
      </c>
      <c r="C27" s="8" t="s">
        <v>15</v>
      </c>
      <c r="D27" s="7">
        <v>1</v>
      </c>
      <c r="E27" s="32">
        <f t="shared" si="3"/>
        <v>0.32600000000000001</v>
      </c>
      <c r="F27" s="28">
        <v>16</v>
      </c>
      <c r="G27" s="35">
        <f>E27+E36+E44</f>
        <v>0.97799999999999998</v>
      </c>
      <c r="H27" s="33">
        <f t="shared" si="2"/>
        <v>0.32600000000000001</v>
      </c>
      <c r="I27" s="34">
        <f t="shared" si="0"/>
        <v>15.648</v>
      </c>
    </row>
    <row r="28" spans="1:9" s="18" customFormat="1">
      <c r="A28" s="28">
        <f>SUM(A21:A27)</f>
        <v>2494.2911999999997</v>
      </c>
      <c r="B28" s="7"/>
      <c r="C28" s="8" t="s">
        <v>16</v>
      </c>
      <c r="D28" s="7"/>
      <c r="E28" s="32"/>
      <c r="F28" s="28"/>
      <c r="G28" s="35"/>
      <c r="H28" s="33">
        <f t="shared" si="2"/>
        <v>0</v>
      </c>
      <c r="I28" s="34">
        <f t="shared" si="0"/>
        <v>0</v>
      </c>
    </row>
    <row r="29" spans="1:9" s="18" customFormat="1" ht="15.75">
      <c r="A29" s="36">
        <f>A28/B27</f>
        <v>7.6511999999999993</v>
      </c>
      <c r="B29" s="8"/>
      <c r="C29" s="8" t="s">
        <v>17</v>
      </c>
      <c r="D29" s="7"/>
      <c r="E29" s="32"/>
      <c r="F29" s="36">
        <f>A29</f>
        <v>7.6511999999999993</v>
      </c>
      <c r="G29" s="35"/>
      <c r="H29" s="33">
        <f t="shared" si="2"/>
        <v>0</v>
      </c>
      <c r="I29" s="34">
        <f t="shared" si="0"/>
        <v>0</v>
      </c>
    </row>
    <row r="30" spans="1:9" s="18" customFormat="1" ht="15.75">
      <c r="A30" s="36"/>
      <c r="B30" s="8"/>
      <c r="C30" s="37"/>
      <c r="D30" s="11"/>
      <c r="E30" s="32"/>
      <c r="F30" s="36"/>
      <c r="G30" s="32"/>
      <c r="H30" s="33"/>
      <c r="I30" s="34">
        <f t="shared" si="0"/>
        <v>0</v>
      </c>
    </row>
    <row r="31" spans="1:9" s="18" customFormat="1" ht="15.75">
      <c r="A31" s="28"/>
      <c r="B31" s="29" t="s">
        <v>52</v>
      </c>
      <c r="C31" s="1252" t="s">
        <v>41</v>
      </c>
      <c r="D31" s="1253"/>
      <c r="E31" s="32"/>
      <c r="F31" s="7"/>
      <c r="G31" s="32"/>
      <c r="H31" s="33"/>
      <c r="I31" s="34">
        <f t="shared" si="0"/>
        <v>0</v>
      </c>
    </row>
    <row r="32" spans="1:9" s="18" customFormat="1">
      <c r="A32" s="28">
        <f t="shared" ref="A32:A37" si="5">E32*F32</f>
        <v>9878.7780000000002</v>
      </c>
      <c r="B32" s="7">
        <v>326</v>
      </c>
      <c r="C32" s="8" t="s">
        <v>26</v>
      </c>
      <c r="D32" s="7">
        <v>84</v>
      </c>
      <c r="E32" s="32">
        <f>B32*D32/1000</f>
        <v>27.384</v>
      </c>
      <c r="F32" s="28">
        <v>360.75</v>
      </c>
      <c r="G32" s="32">
        <f>E32</f>
        <v>27.384</v>
      </c>
      <c r="H32" s="33">
        <f t="shared" ref="H32:H39" si="6">D32*B32/1000</f>
        <v>27.384</v>
      </c>
      <c r="I32" s="34">
        <f t="shared" si="0"/>
        <v>9878.7780000000002</v>
      </c>
    </row>
    <row r="33" spans="1:15" s="18" customFormat="1">
      <c r="A33" s="28">
        <f t="shared" si="5"/>
        <v>148.65600000000001</v>
      </c>
      <c r="B33" s="7">
        <v>326</v>
      </c>
      <c r="C33" s="8" t="s">
        <v>27</v>
      </c>
      <c r="D33" s="7">
        <v>12</v>
      </c>
      <c r="E33" s="32">
        <f>D33*B33/1000</f>
        <v>3.9119999999999999</v>
      </c>
      <c r="F33" s="28">
        <v>38</v>
      </c>
      <c r="G33" s="32"/>
      <c r="H33" s="33">
        <f t="shared" si="6"/>
        <v>3.9119999999999999</v>
      </c>
      <c r="I33" s="34">
        <f t="shared" si="0"/>
        <v>0</v>
      </c>
    </row>
    <row r="34" spans="1:15" s="18" customFormat="1">
      <c r="A34" s="28">
        <f t="shared" si="5"/>
        <v>148.81899999999999</v>
      </c>
      <c r="B34" s="7">
        <v>326</v>
      </c>
      <c r="C34" s="40" t="s">
        <v>28</v>
      </c>
      <c r="D34" s="7">
        <v>5</v>
      </c>
      <c r="E34" s="32">
        <f>D34*B34/1000</f>
        <v>1.63</v>
      </c>
      <c r="F34" s="28">
        <v>91.3</v>
      </c>
      <c r="G34" s="32"/>
      <c r="H34" s="33">
        <f t="shared" si="6"/>
        <v>1.63</v>
      </c>
      <c r="I34" s="34">
        <f t="shared" si="0"/>
        <v>0</v>
      </c>
    </row>
    <row r="35" spans="1:15" s="18" customFormat="1">
      <c r="A35" s="28">
        <f t="shared" si="5"/>
        <v>25.493200000000002</v>
      </c>
      <c r="B35" s="7">
        <v>326</v>
      </c>
      <c r="C35" s="40" t="s">
        <v>40</v>
      </c>
      <c r="D35" s="7">
        <v>2</v>
      </c>
      <c r="E35" s="32">
        <f>D35*B35/1000</f>
        <v>0.65200000000000002</v>
      </c>
      <c r="F35" s="28">
        <v>39.1</v>
      </c>
      <c r="G35" s="32">
        <f t="shared" ref="G35" si="7">E35</f>
        <v>0.65200000000000002</v>
      </c>
      <c r="H35" s="33">
        <f t="shared" si="6"/>
        <v>0.65200000000000002</v>
      </c>
      <c r="I35" s="34">
        <f t="shared" si="0"/>
        <v>25.493200000000002</v>
      </c>
    </row>
    <row r="36" spans="1:15" s="18" customFormat="1">
      <c r="A36" s="28">
        <f t="shared" si="5"/>
        <v>5.2160000000000002</v>
      </c>
      <c r="B36" s="7">
        <v>326</v>
      </c>
      <c r="C36" s="40" t="s">
        <v>31</v>
      </c>
      <c r="D36" s="7">
        <v>1</v>
      </c>
      <c r="E36" s="32">
        <f>B36*D36/1000</f>
        <v>0.32600000000000001</v>
      </c>
      <c r="F36" s="28">
        <v>16</v>
      </c>
      <c r="G36" s="32"/>
      <c r="H36" s="33">
        <f t="shared" si="6"/>
        <v>0.32600000000000001</v>
      </c>
      <c r="I36" s="34">
        <f t="shared" si="0"/>
        <v>0</v>
      </c>
    </row>
    <row r="37" spans="1:15" s="18" customFormat="1">
      <c r="A37" s="28">
        <f t="shared" si="5"/>
        <v>260.8</v>
      </c>
      <c r="B37" s="7">
        <v>326</v>
      </c>
      <c r="C37" s="40" t="s">
        <v>30</v>
      </c>
      <c r="D37" s="7">
        <v>8</v>
      </c>
      <c r="E37" s="32">
        <f>D37*B37/1000</f>
        <v>2.6080000000000001</v>
      </c>
      <c r="F37" s="28">
        <v>100</v>
      </c>
      <c r="G37" s="32"/>
      <c r="H37" s="33">
        <f t="shared" si="6"/>
        <v>2.6080000000000001</v>
      </c>
      <c r="I37" s="34">
        <f t="shared" si="0"/>
        <v>0</v>
      </c>
    </row>
    <row r="38" spans="1:15" s="18" customFormat="1">
      <c r="A38" s="28">
        <f>SUM(A32:A37)</f>
        <v>10467.762200000001</v>
      </c>
      <c r="B38" s="7"/>
      <c r="C38" s="45" t="s">
        <v>16</v>
      </c>
      <c r="D38" s="7"/>
      <c r="E38" s="32"/>
      <c r="F38" s="28"/>
      <c r="G38" s="35"/>
      <c r="H38" s="33">
        <f t="shared" si="6"/>
        <v>0</v>
      </c>
      <c r="I38" s="34">
        <f t="shared" si="0"/>
        <v>0</v>
      </c>
    </row>
    <row r="39" spans="1:15" s="18" customFormat="1" ht="15.75">
      <c r="A39" s="36">
        <f>A38/B37</f>
        <v>32.109700000000004</v>
      </c>
      <c r="B39" s="7"/>
      <c r="C39" s="45" t="s">
        <v>17</v>
      </c>
      <c r="D39" s="7"/>
      <c r="E39" s="32"/>
      <c r="F39" s="36">
        <f>A39</f>
        <v>32.109700000000004</v>
      </c>
      <c r="G39" s="35"/>
      <c r="H39" s="33">
        <f t="shared" si="6"/>
        <v>0</v>
      </c>
      <c r="I39" s="34">
        <f t="shared" si="0"/>
        <v>0</v>
      </c>
    </row>
    <row r="40" spans="1:15" s="18" customFormat="1" ht="15.75">
      <c r="A40" s="36"/>
      <c r="B40" s="7"/>
      <c r="C40" s="46"/>
      <c r="D40" s="11"/>
      <c r="E40" s="32"/>
      <c r="F40" s="36"/>
      <c r="G40" s="35"/>
      <c r="H40" s="33"/>
      <c r="I40" s="34"/>
    </row>
    <row r="41" spans="1:15" s="18" customFormat="1" ht="15.75">
      <c r="A41" s="28"/>
      <c r="B41" s="29">
        <v>150</v>
      </c>
      <c r="C41" s="1252" t="s">
        <v>44</v>
      </c>
      <c r="D41" s="1253"/>
      <c r="E41" s="32"/>
      <c r="F41" s="7"/>
      <c r="G41" s="32"/>
      <c r="H41" s="33"/>
      <c r="I41" s="34">
        <f t="shared" si="0"/>
        <v>0</v>
      </c>
    </row>
    <row r="42" spans="1:15" s="18" customFormat="1">
      <c r="A42" s="28">
        <f t="shared" ref="A42:A44" si="8">E42*F42</f>
        <v>1478.7359999999999</v>
      </c>
      <c r="B42" s="7">
        <v>326</v>
      </c>
      <c r="C42" s="8" t="s">
        <v>34</v>
      </c>
      <c r="D42" s="7">
        <v>54</v>
      </c>
      <c r="E42" s="32">
        <f>B42*D42/1000</f>
        <v>17.603999999999999</v>
      </c>
      <c r="F42" s="28">
        <v>84</v>
      </c>
      <c r="G42" s="32">
        <f>E42</f>
        <v>17.603999999999999</v>
      </c>
      <c r="H42" s="33">
        <f t="shared" ref="H42:H46" si="9">D42*B42/1000</f>
        <v>17.603999999999999</v>
      </c>
      <c r="I42" s="34">
        <f t="shared" si="0"/>
        <v>1478.7359999999999</v>
      </c>
    </row>
    <row r="43" spans="1:15" s="18" customFormat="1">
      <c r="A43" s="28">
        <f t="shared" si="8"/>
        <v>1369.2</v>
      </c>
      <c r="B43" s="7">
        <v>326</v>
      </c>
      <c r="C43" s="8" t="s">
        <v>50</v>
      </c>
      <c r="D43" s="7">
        <v>7</v>
      </c>
      <c r="E43" s="32">
        <f>D43*B43/1000</f>
        <v>2.282</v>
      </c>
      <c r="F43" s="28">
        <v>600</v>
      </c>
      <c r="G43" s="32">
        <f>E43</f>
        <v>2.282</v>
      </c>
      <c r="H43" s="33">
        <f t="shared" si="9"/>
        <v>2.282</v>
      </c>
      <c r="I43" s="34">
        <f t="shared" si="0"/>
        <v>1369.2</v>
      </c>
    </row>
    <row r="44" spans="1:15" s="18" customFormat="1">
      <c r="A44" s="28">
        <f t="shared" si="8"/>
        <v>5.2160000000000002</v>
      </c>
      <c r="B44" s="7">
        <v>326</v>
      </c>
      <c r="C44" s="40" t="s">
        <v>31</v>
      </c>
      <c r="D44" s="7">
        <v>1</v>
      </c>
      <c r="E44" s="32">
        <f>B44*D44/1000</f>
        <v>0.32600000000000001</v>
      </c>
      <c r="F44" s="28">
        <v>16</v>
      </c>
      <c r="G44" s="32"/>
      <c r="H44" s="33">
        <f t="shared" si="9"/>
        <v>0.32600000000000001</v>
      </c>
      <c r="I44" s="34">
        <f t="shared" si="0"/>
        <v>0</v>
      </c>
    </row>
    <row r="45" spans="1:15" s="18" customFormat="1">
      <c r="A45" s="28">
        <f>SUM(A42:A44)</f>
        <v>2853.1519999999996</v>
      </c>
      <c r="B45" s="7"/>
      <c r="C45" s="45" t="s">
        <v>16</v>
      </c>
      <c r="D45" s="7"/>
      <c r="E45" s="32"/>
      <c r="F45" s="28"/>
      <c r="G45" s="35"/>
      <c r="H45" s="33">
        <f t="shared" si="9"/>
        <v>0</v>
      </c>
      <c r="I45" s="34">
        <f t="shared" si="0"/>
        <v>0</v>
      </c>
    </row>
    <row r="46" spans="1:15" s="18" customFormat="1" ht="15.75">
      <c r="A46" s="36">
        <f>A45/B44</f>
        <v>8.7519999999999989</v>
      </c>
      <c r="B46" s="7"/>
      <c r="C46" s="45" t="s">
        <v>17</v>
      </c>
      <c r="D46" s="7"/>
      <c r="E46" s="32"/>
      <c r="F46" s="36">
        <f>A46</f>
        <v>8.7519999999999989</v>
      </c>
      <c r="G46" s="35"/>
      <c r="H46" s="33">
        <f t="shared" si="9"/>
        <v>0</v>
      </c>
      <c r="I46" s="34">
        <f t="shared" si="0"/>
        <v>0</v>
      </c>
    </row>
    <row r="47" spans="1:15" s="18" customFormat="1" ht="15.75">
      <c r="A47" s="36"/>
      <c r="B47" s="7"/>
      <c r="C47" s="46"/>
      <c r="D47" s="11"/>
      <c r="E47" s="32"/>
      <c r="F47" s="36"/>
      <c r="G47" s="35"/>
      <c r="H47" s="33"/>
      <c r="I47" s="34">
        <f t="shared" si="0"/>
        <v>0</v>
      </c>
    </row>
    <row r="48" spans="1:15" s="18" customFormat="1" ht="15.75">
      <c r="A48" s="38"/>
      <c r="B48" s="29">
        <v>200</v>
      </c>
      <c r="C48" s="39" t="s">
        <v>47</v>
      </c>
      <c r="D48" s="8"/>
      <c r="E48" s="9"/>
      <c r="F48" s="31"/>
      <c r="G48" s="32"/>
      <c r="H48" s="33"/>
      <c r="I48" s="34">
        <f t="shared" si="0"/>
        <v>0</v>
      </c>
      <c r="O48" s="18" t="s">
        <v>18</v>
      </c>
    </row>
    <row r="49" spans="1:9" s="18" customFormat="1">
      <c r="A49" s="28">
        <f>E49*F49</f>
        <v>2699.2799999999997</v>
      </c>
      <c r="B49" s="7">
        <v>326</v>
      </c>
      <c r="C49" s="40" t="s">
        <v>46</v>
      </c>
      <c r="D49" s="7">
        <v>20</v>
      </c>
      <c r="E49" s="32">
        <f>D49*B49/1000</f>
        <v>6.52</v>
      </c>
      <c r="F49" s="28">
        <v>414</v>
      </c>
      <c r="G49" s="35">
        <f>E49</f>
        <v>6.52</v>
      </c>
      <c r="H49" s="33">
        <f>D49*B49/1000</f>
        <v>6.52</v>
      </c>
      <c r="I49" s="34">
        <f>G49*F49</f>
        <v>2699.2799999999997</v>
      </c>
    </row>
    <row r="50" spans="1:9" s="18" customFormat="1">
      <c r="A50" s="28">
        <f>SUM(A49:A49)</f>
        <v>2699.2799999999997</v>
      </c>
      <c r="B50" s="8"/>
      <c r="C50" s="8" t="s">
        <v>16</v>
      </c>
      <c r="D50" s="7"/>
      <c r="E50" s="32"/>
      <c r="F50" s="28"/>
      <c r="G50" s="9"/>
      <c r="H50" s="33">
        <f>D50*B50/1000</f>
        <v>0</v>
      </c>
      <c r="I50" s="34">
        <f t="shared" si="0"/>
        <v>0</v>
      </c>
    </row>
    <row r="51" spans="1:9" s="18" customFormat="1" ht="15.75">
      <c r="A51" s="36">
        <f>A50/B49</f>
        <v>8.2799999999999994</v>
      </c>
      <c r="B51" s="30"/>
      <c r="C51" s="8" t="s">
        <v>17</v>
      </c>
      <c r="D51" s="7"/>
      <c r="E51" s="32"/>
      <c r="F51" s="36">
        <f>A51</f>
        <v>8.2799999999999994</v>
      </c>
      <c r="G51" s="9"/>
      <c r="H51" s="33">
        <f>D51*B51/1000</f>
        <v>0</v>
      </c>
      <c r="I51" s="34">
        <f t="shared" si="0"/>
        <v>0</v>
      </c>
    </row>
    <row r="52" spans="1:9" s="18" customFormat="1" ht="15.75">
      <c r="A52" s="36"/>
      <c r="B52" s="30"/>
      <c r="C52" s="8"/>
      <c r="D52" s="7"/>
      <c r="E52" s="32"/>
      <c r="F52" s="36"/>
      <c r="G52" s="9"/>
      <c r="H52" s="33"/>
      <c r="I52" s="34">
        <f t="shared" si="0"/>
        <v>0</v>
      </c>
    </row>
    <row r="53" spans="1:9" s="18" customFormat="1" ht="15.75">
      <c r="A53" s="38"/>
      <c r="B53" s="29">
        <v>25</v>
      </c>
      <c r="C53" s="39" t="s">
        <v>19</v>
      </c>
      <c r="D53" s="8"/>
      <c r="E53" s="9"/>
      <c r="F53" s="31"/>
      <c r="G53" s="9"/>
      <c r="H53" s="33"/>
      <c r="I53" s="34">
        <f>G53*F53</f>
        <v>0</v>
      </c>
    </row>
    <row r="54" spans="1:9" s="18" customFormat="1">
      <c r="A54" s="28">
        <f>E54*F54</f>
        <v>558.44386800000007</v>
      </c>
      <c r="B54" s="7">
        <v>326</v>
      </c>
      <c r="C54" s="40" t="s">
        <v>38</v>
      </c>
      <c r="D54" s="7">
        <v>23.466000000000001</v>
      </c>
      <c r="E54" s="32">
        <f>D54*B54/1000</f>
        <v>7.6499160000000002</v>
      </c>
      <c r="F54" s="28">
        <v>73</v>
      </c>
      <c r="G54" s="35">
        <f>E54</f>
        <v>7.6499160000000002</v>
      </c>
      <c r="H54" s="33">
        <f>D54*B54/1000</f>
        <v>7.6499160000000002</v>
      </c>
      <c r="I54" s="34">
        <f>G54*F54</f>
        <v>558.44386800000007</v>
      </c>
    </row>
    <row r="55" spans="1:9" s="18" customFormat="1">
      <c r="A55" s="28">
        <f>SUM(A54)</f>
        <v>558.44386800000007</v>
      </c>
      <c r="B55" s="8"/>
      <c r="C55" s="8" t="s">
        <v>16</v>
      </c>
      <c r="D55" s="7"/>
      <c r="E55" s="32"/>
      <c r="F55" s="28"/>
      <c r="G55" s="9"/>
      <c r="H55" s="33">
        <f>D55*B55/1000</f>
        <v>0</v>
      </c>
      <c r="I55" s="34">
        <f>G55*F55</f>
        <v>0</v>
      </c>
    </row>
    <row r="56" spans="1:9" s="18" customFormat="1" ht="15.75">
      <c r="A56" s="36">
        <f>A55/B54</f>
        <v>1.7130180000000002</v>
      </c>
      <c r="B56" s="30"/>
      <c r="C56" s="8" t="s">
        <v>17</v>
      </c>
      <c r="D56" s="7"/>
      <c r="E56" s="32"/>
      <c r="F56" s="36">
        <f>A56</f>
        <v>1.7130180000000002</v>
      </c>
      <c r="G56" s="9"/>
      <c r="H56" s="33">
        <f>D56*B56/1000</f>
        <v>0</v>
      </c>
      <c r="I56" s="34">
        <f>G56*F56</f>
        <v>0</v>
      </c>
    </row>
    <row r="57" spans="1:9" s="18" customFormat="1" ht="15.75">
      <c r="A57" s="36"/>
      <c r="B57" s="30"/>
      <c r="C57" s="8"/>
      <c r="D57" s="7"/>
      <c r="E57" s="32"/>
      <c r="F57" s="36"/>
      <c r="G57" s="9"/>
      <c r="H57" s="33"/>
      <c r="I57" s="34"/>
    </row>
    <row r="58" spans="1:9" s="18" customFormat="1" ht="15.75">
      <c r="A58" s="38"/>
      <c r="B58" s="29">
        <v>25</v>
      </c>
      <c r="C58" s="39" t="s">
        <v>32</v>
      </c>
      <c r="D58" s="8"/>
      <c r="E58" s="9"/>
      <c r="F58" s="31"/>
      <c r="G58" s="9"/>
      <c r="H58" s="33"/>
      <c r="I58" s="34">
        <f t="shared" si="0"/>
        <v>0</v>
      </c>
    </row>
    <row r="59" spans="1:9" s="18" customFormat="1">
      <c r="A59" s="28">
        <f>E59*F59</f>
        <v>543.14403600000003</v>
      </c>
      <c r="B59" s="7">
        <v>326</v>
      </c>
      <c r="C59" s="40" t="s">
        <v>37</v>
      </c>
      <c r="D59" s="7">
        <v>23.466000000000001</v>
      </c>
      <c r="E59" s="32">
        <f>D59*B59/1000</f>
        <v>7.6499160000000002</v>
      </c>
      <c r="F59" s="28">
        <v>71</v>
      </c>
      <c r="G59" s="35">
        <f>E59</f>
        <v>7.6499160000000002</v>
      </c>
      <c r="H59" s="33">
        <f>D59*B59/1000</f>
        <v>7.6499160000000002</v>
      </c>
      <c r="I59" s="34">
        <f t="shared" si="0"/>
        <v>543.14403600000003</v>
      </c>
    </row>
    <row r="60" spans="1:9" s="18" customFormat="1">
      <c r="A60" s="28">
        <f>SUM(A59)</f>
        <v>543.14403600000003</v>
      </c>
      <c r="B60" s="8"/>
      <c r="C60" s="8" t="s">
        <v>16</v>
      </c>
      <c r="D60" s="7"/>
      <c r="E60" s="32"/>
      <c r="F60" s="28"/>
      <c r="G60" s="9"/>
      <c r="H60" s="33">
        <f>D60*B60/1000</f>
        <v>0</v>
      </c>
      <c r="I60" s="34">
        <f t="shared" si="0"/>
        <v>0</v>
      </c>
    </row>
    <row r="61" spans="1:9" s="18" customFormat="1" ht="15.75">
      <c r="A61" s="36">
        <f>A60/B59</f>
        <v>1.6660860000000002</v>
      </c>
      <c r="B61" s="30"/>
      <c r="C61" s="8" t="s">
        <v>17</v>
      </c>
      <c r="D61" s="7"/>
      <c r="E61" s="32"/>
      <c r="F61" s="36">
        <f>A61</f>
        <v>1.6660860000000002</v>
      </c>
      <c r="G61" s="9"/>
      <c r="H61" s="33">
        <f>D61*B61/1000</f>
        <v>0</v>
      </c>
      <c r="I61" s="34">
        <f t="shared" si="0"/>
        <v>0</v>
      </c>
    </row>
    <row r="62" spans="1:9" s="18" customFormat="1" ht="15.75">
      <c r="A62" s="36"/>
      <c r="B62" s="30"/>
      <c r="C62" s="8"/>
      <c r="D62" s="7"/>
      <c r="E62" s="32"/>
      <c r="F62" s="36"/>
      <c r="G62" s="9"/>
      <c r="H62" s="33"/>
      <c r="I62" s="34">
        <f t="shared" si="0"/>
        <v>0</v>
      </c>
    </row>
    <row r="63" spans="1:9" s="18" customFormat="1" ht="15.75">
      <c r="A63" s="36">
        <f>A60+A55+A50+A45+A38+A28+A17</f>
        <v>26462.073303999998</v>
      </c>
      <c r="B63" s="8"/>
      <c r="C63" s="30" t="s">
        <v>21</v>
      </c>
      <c r="D63" s="8"/>
      <c r="E63" s="9"/>
      <c r="F63" s="36">
        <f>F64*B59</f>
        <v>26462.073303999994</v>
      </c>
      <c r="G63" s="9"/>
      <c r="H63" s="41"/>
      <c r="I63" s="34">
        <f>SUM(I14:I62)</f>
        <v>26462.073304000001</v>
      </c>
    </row>
    <row r="64" spans="1:9" s="18" customFormat="1" ht="15.75">
      <c r="A64" s="36">
        <f>A63/B59</f>
        <v>81.172003999999987</v>
      </c>
      <c r="B64" s="8"/>
      <c r="C64" s="30" t="s">
        <v>17</v>
      </c>
      <c r="D64" s="8"/>
      <c r="E64" s="9"/>
      <c r="F64" s="36">
        <f>A64</f>
        <v>81.172003999999987</v>
      </c>
      <c r="G64" s="9"/>
      <c r="H64" s="33"/>
      <c r="I64" s="34"/>
    </row>
    <row r="65" spans="2:9" s="18" customFormat="1" ht="15.75">
      <c r="C65" s="1254" t="s">
        <v>33</v>
      </c>
      <c r="D65" s="1254"/>
      <c r="E65" s="1254"/>
      <c r="F65" s="1254"/>
      <c r="G65" s="1254"/>
      <c r="H65" s="42"/>
      <c r="I65" s="43"/>
    </row>
    <row r="66" spans="2:9" s="18" customFormat="1" ht="15.75">
      <c r="C66" s="1254" t="s">
        <v>22</v>
      </c>
      <c r="D66" s="1254"/>
      <c r="E66" s="1254"/>
      <c r="F66" s="1254"/>
      <c r="G66" s="1254"/>
      <c r="H66" s="42"/>
      <c r="I66" s="43"/>
    </row>
    <row r="67" spans="2:9" s="18" customFormat="1" ht="15.75">
      <c r="B67" s="44"/>
      <c r="C67" s="44" t="s">
        <v>23</v>
      </c>
      <c r="D67" s="44"/>
      <c r="E67" s="44"/>
      <c r="F67" s="44"/>
      <c r="G67" s="44"/>
      <c r="H67" s="43"/>
      <c r="I67" s="43"/>
    </row>
  </sheetData>
  <mergeCells count="13">
    <mergeCell ref="C66:G6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1:D31"/>
    <mergeCell ref="C41:D41"/>
    <mergeCell ref="C65:G65"/>
  </mergeCells>
  <pageMargins left="0.7" right="0.7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7"/>
  <sheetViews>
    <sheetView view="pageBreakPreview" zoomScale="60" workbookViewId="0">
      <selection activeCell="S17" sqref="S17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6.2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48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70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49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30"/>
      <c r="C14" s="30" t="s">
        <v>57</v>
      </c>
      <c r="D14" s="7"/>
      <c r="E14" s="32"/>
      <c r="F14" s="36"/>
      <c r="G14" s="9"/>
      <c r="H14" s="33"/>
      <c r="I14" s="34"/>
    </row>
    <row r="15" spans="1:9" s="18" customFormat="1" ht="15.75">
      <c r="A15" s="28"/>
      <c r="B15" s="29" t="s">
        <v>39</v>
      </c>
      <c r="C15" s="30" t="s">
        <v>60</v>
      </c>
      <c r="D15" s="8"/>
      <c r="E15" s="9"/>
      <c r="F15" s="31"/>
      <c r="G15" s="32"/>
      <c r="H15" s="33"/>
      <c r="I15" s="34">
        <f t="shared" ref="I15:I62" si="0">G15*F15</f>
        <v>0</v>
      </c>
    </row>
    <row r="16" spans="1:9" s="18" customFormat="1">
      <c r="A16" s="28">
        <f>E16*F16</f>
        <v>294.37199999999996</v>
      </c>
      <c r="B16" s="7">
        <v>24</v>
      </c>
      <c r="C16" s="8" t="s">
        <v>26</v>
      </c>
      <c r="D16" s="7">
        <v>34</v>
      </c>
      <c r="E16" s="32">
        <f>D16*B16/1000</f>
        <v>0.81599999999999995</v>
      </c>
      <c r="F16" s="28">
        <v>360.75</v>
      </c>
      <c r="G16" s="35">
        <f>E16+E27</f>
        <v>2.8319999999999999</v>
      </c>
      <c r="H16" s="33">
        <f>D16*B16/1000</f>
        <v>0.81599999999999995</v>
      </c>
      <c r="I16" s="34">
        <f t="shared" si="0"/>
        <v>1021.6439999999999</v>
      </c>
    </row>
    <row r="17" spans="1:9" s="18" customFormat="1">
      <c r="A17" s="28">
        <f t="shared" ref="A17:A22" si="1">E17*F17</f>
        <v>22.272000000000002</v>
      </c>
      <c r="B17" s="7">
        <v>24</v>
      </c>
      <c r="C17" s="8" t="s">
        <v>42</v>
      </c>
      <c r="D17" s="7">
        <v>16</v>
      </c>
      <c r="E17" s="32">
        <f>D17*B17/1000</f>
        <v>0.38400000000000001</v>
      </c>
      <c r="F17" s="28">
        <v>58</v>
      </c>
      <c r="G17" s="35">
        <f>E17</f>
        <v>0.38400000000000001</v>
      </c>
      <c r="H17" s="33">
        <f t="shared" ref="H17:H24" si="2">D17*B17/1000</f>
        <v>0.38400000000000001</v>
      </c>
      <c r="I17" s="34">
        <f t="shared" si="0"/>
        <v>22.272000000000002</v>
      </c>
    </row>
    <row r="18" spans="1:9" s="18" customFormat="1">
      <c r="A18" s="28">
        <f t="shared" si="1"/>
        <v>4.7711999999999994</v>
      </c>
      <c r="B18" s="7">
        <v>24</v>
      </c>
      <c r="C18" s="8" t="s">
        <v>27</v>
      </c>
      <c r="D18" s="7">
        <v>10</v>
      </c>
      <c r="E18" s="32">
        <f t="shared" ref="E18:E22" si="3">D18*B18/1000</f>
        <v>0.24</v>
      </c>
      <c r="F18" s="28">
        <v>19.88</v>
      </c>
      <c r="G18" s="35">
        <f>E18+E28</f>
        <v>0.52800000000000002</v>
      </c>
      <c r="H18" s="33">
        <f t="shared" si="2"/>
        <v>0.24</v>
      </c>
      <c r="I18" s="34">
        <f t="shared" si="0"/>
        <v>10.496639999999999</v>
      </c>
    </row>
    <row r="19" spans="1:9" s="18" customFormat="1">
      <c r="A19" s="28">
        <f t="shared" si="1"/>
        <v>8.7647999999999993</v>
      </c>
      <c r="B19" s="7">
        <v>24</v>
      </c>
      <c r="C19" s="8" t="s">
        <v>28</v>
      </c>
      <c r="D19" s="7">
        <v>4</v>
      </c>
      <c r="E19" s="32">
        <f t="shared" si="3"/>
        <v>9.6000000000000002E-2</v>
      </c>
      <c r="F19" s="28">
        <v>91.3</v>
      </c>
      <c r="G19" s="35">
        <f>E19+E29</f>
        <v>0.216</v>
      </c>
      <c r="H19" s="33">
        <f t="shared" si="2"/>
        <v>9.6000000000000002E-2</v>
      </c>
      <c r="I19" s="34">
        <f t="shared" si="0"/>
        <v>19.720800000000001</v>
      </c>
    </row>
    <row r="20" spans="1:9" s="18" customFormat="1">
      <c r="A20" s="28">
        <f>E20*F20</f>
        <v>6.96</v>
      </c>
      <c r="B20" s="7">
        <v>24</v>
      </c>
      <c r="C20" s="8" t="s">
        <v>29</v>
      </c>
      <c r="D20" s="7">
        <v>10</v>
      </c>
      <c r="E20" s="32">
        <f t="shared" si="3"/>
        <v>0.24</v>
      </c>
      <c r="F20" s="28">
        <v>29</v>
      </c>
      <c r="G20" s="35">
        <f t="shared" ref="G20" si="4">E20</f>
        <v>0.24</v>
      </c>
      <c r="H20" s="33">
        <f>D20*B20/1000</f>
        <v>0.24</v>
      </c>
      <c r="I20" s="34">
        <f t="shared" si="0"/>
        <v>6.96</v>
      </c>
    </row>
    <row r="21" spans="1:9" s="18" customFormat="1">
      <c r="A21" s="28">
        <f>E21*F21</f>
        <v>2.4</v>
      </c>
      <c r="B21" s="7">
        <v>24</v>
      </c>
      <c r="C21" s="8" t="s">
        <v>30</v>
      </c>
      <c r="D21" s="7">
        <v>1</v>
      </c>
      <c r="E21" s="32">
        <f t="shared" si="3"/>
        <v>2.4E-2</v>
      </c>
      <c r="F21" s="28">
        <v>100</v>
      </c>
      <c r="G21" s="35">
        <f>E21+E32</f>
        <v>0.216</v>
      </c>
      <c r="H21" s="33">
        <f>D21*B21/1000</f>
        <v>2.4E-2</v>
      </c>
      <c r="I21" s="34">
        <f t="shared" si="0"/>
        <v>21.6</v>
      </c>
    </row>
    <row r="22" spans="1:9" s="18" customFormat="1">
      <c r="A22" s="28">
        <f t="shared" si="1"/>
        <v>0.28800000000000003</v>
      </c>
      <c r="B22" s="7">
        <v>24</v>
      </c>
      <c r="C22" s="8" t="s">
        <v>15</v>
      </c>
      <c r="D22" s="7">
        <v>1</v>
      </c>
      <c r="E22" s="32">
        <f t="shared" si="3"/>
        <v>2.4E-2</v>
      </c>
      <c r="F22" s="28">
        <v>12</v>
      </c>
      <c r="G22" s="35">
        <f>E22+E31+E39</f>
        <v>7.2000000000000008E-2</v>
      </c>
      <c r="H22" s="33">
        <f t="shared" si="2"/>
        <v>2.4E-2</v>
      </c>
      <c r="I22" s="34">
        <f t="shared" si="0"/>
        <v>0.8640000000000001</v>
      </c>
    </row>
    <row r="23" spans="1:9" s="18" customFormat="1">
      <c r="A23" s="28">
        <f>SUM(A16:A22)</f>
        <v>339.82799999999992</v>
      </c>
      <c r="B23" s="7"/>
      <c r="C23" s="8" t="s">
        <v>16</v>
      </c>
      <c r="D23" s="7"/>
      <c r="E23" s="32"/>
      <c r="F23" s="28"/>
      <c r="G23" s="35"/>
      <c r="H23" s="33">
        <f t="shared" si="2"/>
        <v>0</v>
      </c>
      <c r="I23" s="34">
        <f t="shared" si="0"/>
        <v>0</v>
      </c>
    </row>
    <row r="24" spans="1:9" s="18" customFormat="1" ht="15.75">
      <c r="A24" s="36">
        <f>A23/B22</f>
        <v>14.159499999999996</v>
      </c>
      <c r="B24" s="8"/>
      <c r="C24" s="8" t="s">
        <v>17</v>
      </c>
      <c r="D24" s="7"/>
      <c r="E24" s="32"/>
      <c r="F24" s="36">
        <f>A24</f>
        <v>14.159499999999996</v>
      </c>
      <c r="G24" s="35"/>
      <c r="H24" s="33">
        <f t="shared" si="2"/>
        <v>0</v>
      </c>
      <c r="I24" s="34">
        <f t="shared" si="0"/>
        <v>0</v>
      </c>
    </row>
    <row r="25" spans="1:9" s="18" customFormat="1" ht="15.75">
      <c r="A25" s="36"/>
      <c r="B25" s="8"/>
      <c r="C25" s="37"/>
      <c r="D25" s="11"/>
      <c r="E25" s="32"/>
      <c r="F25" s="36"/>
      <c r="G25" s="32"/>
      <c r="H25" s="33"/>
      <c r="I25" s="34">
        <f t="shared" si="0"/>
        <v>0</v>
      </c>
    </row>
    <row r="26" spans="1:9" s="18" customFormat="1" ht="15.75">
      <c r="A26" s="28"/>
      <c r="B26" s="29" t="s">
        <v>52</v>
      </c>
      <c r="C26" s="1252" t="s">
        <v>41</v>
      </c>
      <c r="D26" s="1253"/>
      <c r="E26" s="32"/>
      <c r="F26" s="7"/>
      <c r="G26" s="32"/>
      <c r="H26" s="33"/>
      <c r="I26" s="34">
        <f t="shared" si="0"/>
        <v>0</v>
      </c>
    </row>
    <row r="27" spans="1:9" s="18" customFormat="1">
      <c r="A27" s="28">
        <f t="shared" ref="A27:A32" si="5">E27*F27</f>
        <v>727.27200000000005</v>
      </c>
      <c r="B27" s="7">
        <v>24</v>
      </c>
      <c r="C27" s="8" t="s">
        <v>26</v>
      </c>
      <c r="D27" s="7">
        <v>84</v>
      </c>
      <c r="E27" s="32">
        <f>B27*D27/1000</f>
        <v>2.016</v>
      </c>
      <c r="F27" s="28">
        <v>360.75</v>
      </c>
      <c r="G27" s="32"/>
      <c r="H27" s="33">
        <f t="shared" ref="H27:H34" si="6">D27*B27/1000</f>
        <v>2.016</v>
      </c>
      <c r="I27" s="34">
        <f t="shared" si="0"/>
        <v>0</v>
      </c>
    </row>
    <row r="28" spans="1:9" s="18" customFormat="1">
      <c r="A28" s="28">
        <f t="shared" si="5"/>
        <v>5.725439999999999</v>
      </c>
      <c r="B28" s="7">
        <v>24</v>
      </c>
      <c r="C28" s="8" t="s">
        <v>27</v>
      </c>
      <c r="D28" s="7">
        <v>12</v>
      </c>
      <c r="E28" s="32">
        <f>D28*B28/1000</f>
        <v>0.28799999999999998</v>
      </c>
      <c r="F28" s="28">
        <v>19.88</v>
      </c>
      <c r="G28" s="32"/>
      <c r="H28" s="33">
        <f t="shared" si="6"/>
        <v>0.28799999999999998</v>
      </c>
      <c r="I28" s="34">
        <f t="shared" si="0"/>
        <v>0</v>
      </c>
    </row>
    <row r="29" spans="1:9" s="18" customFormat="1">
      <c r="A29" s="28">
        <f t="shared" si="5"/>
        <v>10.956</v>
      </c>
      <c r="B29" s="7">
        <v>24</v>
      </c>
      <c r="C29" s="40" t="s">
        <v>28</v>
      </c>
      <c r="D29" s="7">
        <v>5</v>
      </c>
      <c r="E29" s="32">
        <f>D29*B29/1000</f>
        <v>0.12</v>
      </c>
      <c r="F29" s="28">
        <v>91.3</v>
      </c>
      <c r="G29" s="32"/>
      <c r="H29" s="33">
        <f t="shared" si="6"/>
        <v>0.12</v>
      </c>
      <c r="I29" s="34">
        <f t="shared" si="0"/>
        <v>0</v>
      </c>
    </row>
    <row r="30" spans="1:9" s="18" customFormat="1">
      <c r="A30" s="28">
        <f t="shared" si="5"/>
        <v>1.2019199999999999</v>
      </c>
      <c r="B30" s="7">
        <v>24</v>
      </c>
      <c r="C30" s="40" t="s">
        <v>40</v>
      </c>
      <c r="D30" s="7">
        <v>2</v>
      </c>
      <c r="E30" s="32">
        <f>D30*B30/1000</f>
        <v>4.8000000000000001E-2</v>
      </c>
      <c r="F30" s="28">
        <v>25.04</v>
      </c>
      <c r="G30" s="32">
        <f t="shared" ref="G30" si="7">E30</f>
        <v>4.8000000000000001E-2</v>
      </c>
      <c r="H30" s="33">
        <f t="shared" si="6"/>
        <v>4.8000000000000001E-2</v>
      </c>
      <c r="I30" s="34">
        <f t="shared" si="0"/>
        <v>1.2019199999999999</v>
      </c>
    </row>
    <row r="31" spans="1:9" s="18" customFormat="1">
      <c r="A31" s="28">
        <f t="shared" si="5"/>
        <v>0.28800000000000003</v>
      </c>
      <c r="B31" s="7">
        <v>24</v>
      </c>
      <c r="C31" s="40" t="s">
        <v>31</v>
      </c>
      <c r="D31" s="7">
        <v>1</v>
      </c>
      <c r="E31" s="32">
        <f>B31*D31/1000</f>
        <v>2.4E-2</v>
      </c>
      <c r="F31" s="28">
        <v>12</v>
      </c>
      <c r="G31" s="32"/>
      <c r="H31" s="33">
        <f t="shared" si="6"/>
        <v>2.4E-2</v>
      </c>
      <c r="I31" s="34">
        <f t="shared" si="0"/>
        <v>0</v>
      </c>
    </row>
    <row r="32" spans="1:9" s="18" customFormat="1">
      <c r="A32" s="28">
        <f t="shared" si="5"/>
        <v>19.2</v>
      </c>
      <c r="B32" s="7">
        <v>24</v>
      </c>
      <c r="C32" s="40" t="s">
        <v>30</v>
      </c>
      <c r="D32" s="7">
        <v>8</v>
      </c>
      <c r="E32" s="32">
        <f>D32*B32/1000</f>
        <v>0.192</v>
      </c>
      <c r="F32" s="28">
        <v>100</v>
      </c>
      <c r="G32" s="32"/>
      <c r="H32" s="33">
        <f t="shared" si="6"/>
        <v>0.192</v>
      </c>
      <c r="I32" s="34">
        <f t="shared" si="0"/>
        <v>0</v>
      </c>
    </row>
    <row r="33" spans="1:15" s="18" customFormat="1">
      <c r="A33" s="28">
        <f>SUM(A27:A32)</f>
        <v>764.64336000000014</v>
      </c>
      <c r="B33" s="7"/>
      <c r="C33" s="45" t="s">
        <v>16</v>
      </c>
      <c r="D33" s="7"/>
      <c r="E33" s="32"/>
      <c r="F33" s="28"/>
      <c r="G33" s="35"/>
      <c r="H33" s="33">
        <f t="shared" si="6"/>
        <v>0</v>
      </c>
      <c r="I33" s="34">
        <f t="shared" si="0"/>
        <v>0</v>
      </c>
    </row>
    <row r="34" spans="1:15" s="18" customFormat="1" ht="15.75">
      <c r="A34" s="36">
        <f>A33/B32</f>
        <v>31.860140000000005</v>
      </c>
      <c r="B34" s="7"/>
      <c r="C34" s="45" t="s">
        <v>17</v>
      </c>
      <c r="D34" s="7"/>
      <c r="E34" s="32"/>
      <c r="F34" s="36">
        <f>A34</f>
        <v>31.860140000000005</v>
      </c>
      <c r="G34" s="35"/>
      <c r="H34" s="33">
        <f t="shared" si="6"/>
        <v>0</v>
      </c>
      <c r="I34" s="34">
        <f t="shared" si="0"/>
        <v>0</v>
      </c>
    </row>
    <row r="35" spans="1:15" s="18" customFormat="1" ht="15.75">
      <c r="A35" s="36"/>
      <c r="B35" s="7"/>
      <c r="C35" s="46"/>
      <c r="D35" s="11"/>
      <c r="E35" s="32"/>
      <c r="F35" s="36"/>
      <c r="G35" s="35"/>
      <c r="H35" s="33"/>
      <c r="I35" s="34"/>
    </row>
    <row r="36" spans="1:15" s="18" customFormat="1" ht="15.75">
      <c r="A36" s="28"/>
      <c r="B36" s="29">
        <v>150</v>
      </c>
      <c r="C36" s="1252" t="s">
        <v>44</v>
      </c>
      <c r="D36" s="1253"/>
      <c r="E36" s="32"/>
      <c r="F36" s="7"/>
      <c r="G36" s="32"/>
      <c r="H36" s="33"/>
      <c r="I36" s="34">
        <f t="shared" si="0"/>
        <v>0</v>
      </c>
    </row>
    <row r="37" spans="1:15" s="18" customFormat="1">
      <c r="A37" s="28">
        <f t="shared" ref="A37:A39" si="8">E37*F37</f>
        <v>120.76799999999999</v>
      </c>
      <c r="B37" s="7">
        <v>24</v>
      </c>
      <c r="C37" s="8" t="s">
        <v>34</v>
      </c>
      <c r="D37" s="7">
        <v>68</v>
      </c>
      <c r="E37" s="32">
        <f>B37*D37/1000</f>
        <v>1.6319999999999999</v>
      </c>
      <c r="F37" s="28">
        <v>74</v>
      </c>
      <c r="G37" s="32">
        <f>E37</f>
        <v>1.6319999999999999</v>
      </c>
      <c r="H37" s="33">
        <f t="shared" ref="H37:H41" si="9">D37*B37/1000</f>
        <v>1.6319999999999999</v>
      </c>
      <c r="I37" s="34">
        <f t="shared" si="0"/>
        <v>120.76799999999999</v>
      </c>
    </row>
    <row r="38" spans="1:15" s="18" customFormat="1">
      <c r="A38" s="28">
        <f t="shared" si="8"/>
        <v>111.672</v>
      </c>
      <c r="B38" s="7">
        <v>24</v>
      </c>
      <c r="C38" s="8" t="s">
        <v>50</v>
      </c>
      <c r="D38" s="7">
        <v>9</v>
      </c>
      <c r="E38" s="32">
        <f>D38*B38/1000</f>
        <v>0.216</v>
      </c>
      <c r="F38" s="28">
        <v>517</v>
      </c>
      <c r="G38" s="32">
        <f>E38</f>
        <v>0.216</v>
      </c>
      <c r="H38" s="33">
        <f t="shared" si="9"/>
        <v>0.216</v>
      </c>
      <c r="I38" s="34">
        <f t="shared" si="0"/>
        <v>111.672</v>
      </c>
    </row>
    <row r="39" spans="1:15" s="18" customFormat="1">
      <c r="A39" s="28">
        <f t="shared" si="8"/>
        <v>0.28800000000000003</v>
      </c>
      <c r="B39" s="7">
        <v>24</v>
      </c>
      <c r="C39" s="40" t="s">
        <v>31</v>
      </c>
      <c r="D39" s="7">
        <v>1</v>
      </c>
      <c r="E39" s="32">
        <f>B39*D39/1000</f>
        <v>2.4E-2</v>
      </c>
      <c r="F39" s="28">
        <v>12</v>
      </c>
      <c r="G39" s="32"/>
      <c r="H39" s="33">
        <f t="shared" si="9"/>
        <v>2.4E-2</v>
      </c>
      <c r="I39" s="34">
        <f t="shared" si="0"/>
        <v>0</v>
      </c>
    </row>
    <row r="40" spans="1:15" s="18" customFormat="1">
      <c r="A40" s="28">
        <f>SUM(A37:A39)</f>
        <v>232.72800000000001</v>
      </c>
      <c r="B40" s="7"/>
      <c r="C40" s="45" t="s">
        <v>16</v>
      </c>
      <c r="D40" s="7"/>
      <c r="E40" s="32"/>
      <c r="F40" s="28"/>
      <c r="G40" s="35"/>
      <c r="H40" s="33">
        <f t="shared" si="9"/>
        <v>0</v>
      </c>
      <c r="I40" s="34">
        <f t="shared" si="0"/>
        <v>0</v>
      </c>
    </row>
    <row r="41" spans="1:15" s="18" customFormat="1" ht="15.75">
      <c r="A41" s="36">
        <f>A40/B39</f>
        <v>9.697000000000001</v>
      </c>
      <c r="B41" s="7"/>
      <c r="C41" s="45" t="s">
        <v>17</v>
      </c>
      <c r="D41" s="7"/>
      <c r="E41" s="32"/>
      <c r="F41" s="36">
        <f>A41</f>
        <v>9.697000000000001</v>
      </c>
      <c r="G41" s="35"/>
      <c r="H41" s="33">
        <f t="shared" si="9"/>
        <v>0</v>
      </c>
      <c r="I41" s="34">
        <f t="shared" si="0"/>
        <v>0</v>
      </c>
    </row>
    <row r="42" spans="1:15" s="18" customFormat="1" ht="15.75">
      <c r="A42" s="36"/>
      <c r="B42" s="7"/>
      <c r="C42" s="46"/>
      <c r="D42" s="11"/>
      <c r="E42" s="32"/>
      <c r="F42" s="36"/>
      <c r="G42" s="35"/>
      <c r="H42" s="33"/>
      <c r="I42" s="34">
        <f t="shared" si="0"/>
        <v>0</v>
      </c>
    </row>
    <row r="43" spans="1:15" s="18" customFormat="1" ht="15.75">
      <c r="A43" s="38"/>
      <c r="B43" s="29">
        <v>200</v>
      </c>
      <c r="C43" s="39" t="s">
        <v>47</v>
      </c>
      <c r="D43" s="8"/>
      <c r="E43" s="9"/>
      <c r="F43" s="31"/>
      <c r="G43" s="32"/>
      <c r="H43" s="33"/>
      <c r="I43" s="34">
        <f t="shared" si="0"/>
        <v>0</v>
      </c>
      <c r="O43" s="18" t="s">
        <v>18</v>
      </c>
    </row>
    <row r="44" spans="1:15" s="18" customFormat="1">
      <c r="A44" s="28">
        <f>E44*F44</f>
        <v>198.72</v>
      </c>
      <c r="B44" s="7">
        <v>24</v>
      </c>
      <c r="C44" s="40" t="s">
        <v>46</v>
      </c>
      <c r="D44" s="7">
        <v>20</v>
      </c>
      <c r="E44" s="32">
        <f>D44*B44/1000</f>
        <v>0.48</v>
      </c>
      <c r="F44" s="28">
        <v>414</v>
      </c>
      <c r="G44" s="35">
        <f>E44</f>
        <v>0.48</v>
      </c>
      <c r="H44" s="33">
        <f>D44*B44/1000</f>
        <v>0.48</v>
      </c>
      <c r="I44" s="34">
        <f>G44*F44</f>
        <v>198.72</v>
      </c>
    </row>
    <row r="45" spans="1:15" s="18" customFormat="1">
      <c r="A45" s="28">
        <f>SUM(A44:A44)</f>
        <v>198.72</v>
      </c>
      <c r="B45" s="8"/>
      <c r="C45" s="8" t="s">
        <v>16</v>
      </c>
      <c r="D45" s="7"/>
      <c r="E45" s="32"/>
      <c r="F45" s="28"/>
      <c r="G45" s="9"/>
      <c r="H45" s="33">
        <f>D45*B45/1000</f>
        <v>0</v>
      </c>
      <c r="I45" s="34">
        <f t="shared" si="0"/>
        <v>0</v>
      </c>
    </row>
    <row r="46" spans="1:15" s="18" customFormat="1" ht="15.75">
      <c r="A46" s="36">
        <f>A45/B44</f>
        <v>8.2799999999999994</v>
      </c>
      <c r="B46" s="30"/>
      <c r="C46" s="8" t="s">
        <v>17</v>
      </c>
      <c r="D46" s="7"/>
      <c r="E46" s="32"/>
      <c r="F46" s="36">
        <f>A46</f>
        <v>8.2799999999999994</v>
      </c>
      <c r="G46" s="9"/>
      <c r="H46" s="33">
        <f>D46*B46/1000</f>
        <v>0</v>
      </c>
      <c r="I46" s="34">
        <f t="shared" si="0"/>
        <v>0</v>
      </c>
    </row>
    <row r="47" spans="1:15" s="18" customFormat="1" ht="15.75">
      <c r="A47" s="36"/>
      <c r="B47" s="30"/>
      <c r="C47" s="8"/>
      <c r="D47" s="7"/>
      <c r="E47" s="32"/>
      <c r="F47" s="36"/>
      <c r="G47" s="9"/>
      <c r="H47" s="33"/>
      <c r="I47" s="34">
        <f t="shared" si="0"/>
        <v>0</v>
      </c>
    </row>
    <row r="48" spans="1:15" s="18" customFormat="1" ht="15.75">
      <c r="A48" s="38"/>
      <c r="B48" s="29">
        <v>30</v>
      </c>
      <c r="C48" s="39" t="s">
        <v>56</v>
      </c>
      <c r="D48" s="8"/>
      <c r="E48" s="9"/>
      <c r="F48" s="31"/>
      <c r="G48" s="9"/>
      <c r="H48" s="33"/>
      <c r="I48" s="34">
        <f>G48*F48</f>
        <v>0</v>
      </c>
    </row>
    <row r="49" spans="1:9" s="18" customFormat="1">
      <c r="A49" s="28">
        <f>E49*F49</f>
        <v>61.919999999999995</v>
      </c>
      <c r="B49" s="7">
        <v>24</v>
      </c>
      <c r="C49" s="40" t="s">
        <v>56</v>
      </c>
      <c r="D49" s="7">
        <v>30</v>
      </c>
      <c r="E49" s="32">
        <f>D49*B49/1000</f>
        <v>0.72</v>
      </c>
      <c r="F49" s="28">
        <v>86</v>
      </c>
      <c r="G49" s="35">
        <f>E49</f>
        <v>0.72</v>
      </c>
      <c r="H49" s="33">
        <f>D49*B49/1000</f>
        <v>0.72</v>
      </c>
      <c r="I49" s="34">
        <f>G49*F49</f>
        <v>61.919999999999995</v>
      </c>
    </row>
    <row r="50" spans="1:9" s="18" customFormat="1">
      <c r="A50" s="28">
        <f>SUM(A49)</f>
        <v>61.919999999999995</v>
      </c>
      <c r="B50" s="8"/>
      <c r="C50" s="8" t="s">
        <v>16</v>
      </c>
      <c r="D50" s="7"/>
      <c r="E50" s="32"/>
      <c r="F50" s="28"/>
      <c r="G50" s="9"/>
      <c r="H50" s="33">
        <f>D50*B50/1000</f>
        <v>0</v>
      </c>
      <c r="I50" s="34">
        <f>G50*F50</f>
        <v>0</v>
      </c>
    </row>
    <row r="51" spans="1:9" s="18" customFormat="1" ht="15.75">
      <c r="A51" s="36">
        <f>A50/B49</f>
        <v>2.5799999999999996</v>
      </c>
      <c r="B51" s="30"/>
      <c r="C51" s="8" t="s">
        <v>17</v>
      </c>
      <c r="D51" s="7"/>
      <c r="E51" s="32"/>
      <c r="F51" s="36">
        <f>A51</f>
        <v>2.5799999999999996</v>
      </c>
      <c r="G51" s="9"/>
      <c r="H51" s="33">
        <f>D51*B51/1000</f>
        <v>0</v>
      </c>
      <c r="I51" s="34">
        <f>G51*F51</f>
        <v>0</v>
      </c>
    </row>
    <row r="52" spans="1:9" s="18" customFormat="1" ht="15.75">
      <c r="A52" s="36"/>
      <c r="B52" s="30"/>
      <c r="C52" s="8"/>
      <c r="D52" s="7"/>
      <c r="E52" s="32"/>
      <c r="F52" s="36"/>
      <c r="G52" s="9"/>
      <c r="H52" s="33"/>
      <c r="I52" s="34"/>
    </row>
    <row r="53" spans="1:9" s="18" customFormat="1" ht="15.75">
      <c r="A53" s="38"/>
      <c r="B53" s="29">
        <v>80</v>
      </c>
      <c r="C53" s="39" t="s">
        <v>19</v>
      </c>
      <c r="D53" s="8"/>
      <c r="E53" s="9"/>
      <c r="F53" s="31"/>
      <c r="G53" s="9"/>
      <c r="H53" s="33"/>
      <c r="I53" s="34">
        <f>G53*F53</f>
        <v>0</v>
      </c>
    </row>
    <row r="54" spans="1:9" s="18" customFormat="1">
      <c r="A54" s="28">
        <f>E54*F54</f>
        <v>142.52519999999998</v>
      </c>
      <c r="B54" s="7">
        <v>24</v>
      </c>
      <c r="C54" s="40" t="s">
        <v>38</v>
      </c>
      <c r="D54" s="7">
        <v>81.349999999999994</v>
      </c>
      <c r="E54" s="32">
        <f>D54*B54/1000</f>
        <v>1.9523999999999999</v>
      </c>
      <c r="F54" s="28">
        <v>73</v>
      </c>
      <c r="G54" s="35">
        <f>E54</f>
        <v>1.9523999999999999</v>
      </c>
      <c r="H54" s="33">
        <f>D54*B54/1000</f>
        <v>1.9523999999999999</v>
      </c>
      <c r="I54" s="34">
        <f>G54*F54</f>
        <v>142.52519999999998</v>
      </c>
    </row>
    <row r="55" spans="1:9" s="18" customFormat="1">
      <c r="A55" s="28">
        <f>SUM(A54)</f>
        <v>142.52519999999998</v>
      </c>
      <c r="B55" s="8"/>
      <c r="C55" s="8" t="s">
        <v>16</v>
      </c>
      <c r="D55" s="7"/>
      <c r="E55" s="32"/>
      <c r="F55" s="28"/>
      <c r="G55" s="9"/>
      <c r="H55" s="33">
        <f>D55*B55/1000</f>
        <v>0</v>
      </c>
      <c r="I55" s="34">
        <f>G55*F55</f>
        <v>0</v>
      </c>
    </row>
    <row r="56" spans="1:9" s="18" customFormat="1" ht="15.75">
      <c r="A56" s="36">
        <f>A55/B54</f>
        <v>5.9385499999999993</v>
      </c>
      <c r="B56" s="30"/>
      <c r="C56" s="8" t="s">
        <v>17</v>
      </c>
      <c r="D56" s="7"/>
      <c r="E56" s="32"/>
      <c r="F56" s="36">
        <f>A56</f>
        <v>5.9385499999999993</v>
      </c>
      <c r="G56" s="9"/>
      <c r="H56" s="33">
        <f>D56*B56/1000</f>
        <v>0</v>
      </c>
      <c r="I56" s="34">
        <f>G56*F56</f>
        <v>0</v>
      </c>
    </row>
    <row r="57" spans="1:9" s="18" customFormat="1" ht="15.75">
      <c r="A57" s="36"/>
      <c r="B57" s="30"/>
      <c r="C57" s="8"/>
      <c r="D57" s="7"/>
      <c r="E57" s="32"/>
      <c r="F57" s="36"/>
      <c r="G57" s="9"/>
      <c r="H57" s="33"/>
      <c r="I57" s="34"/>
    </row>
    <row r="58" spans="1:9" s="18" customFormat="1" ht="15.75">
      <c r="A58" s="38"/>
      <c r="B58" s="29">
        <v>35</v>
      </c>
      <c r="C58" s="39" t="s">
        <v>32</v>
      </c>
      <c r="D58" s="8"/>
      <c r="E58" s="9"/>
      <c r="F58" s="31"/>
      <c r="G58" s="9"/>
      <c r="H58" s="33"/>
      <c r="I58" s="34">
        <f t="shared" si="0"/>
        <v>0</v>
      </c>
    </row>
    <row r="59" spans="1:9" s="18" customFormat="1">
      <c r="A59" s="28">
        <f>E59*F59</f>
        <v>59.64</v>
      </c>
      <c r="B59" s="7">
        <v>24</v>
      </c>
      <c r="C59" s="40" t="s">
        <v>37</v>
      </c>
      <c r="D59" s="7">
        <v>35</v>
      </c>
      <c r="E59" s="32">
        <f>D59*B59/1000</f>
        <v>0.84</v>
      </c>
      <c r="F59" s="28">
        <v>71</v>
      </c>
      <c r="G59" s="35">
        <f>E59</f>
        <v>0.84</v>
      </c>
      <c r="H59" s="33">
        <f>D59*B59/1000</f>
        <v>0.84</v>
      </c>
      <c r="I59" s="34">
        <f t="shared" si="0"/>
        <v>59.64</v>
      </c>
    </row>
    <row r="60" spans="1:9" s="18" customFormat="1">
      <c r="A60" s="28">
        <f>SUM(A59)</f>
        <v>59.64</v>
      </c>
      <c r="B60" s="8"/>
      <c r="C60" s="8" t="s">
        <v>16</v>
      </c>
      <c r="D60" s="7"/>
      <c r="E60" s="32"/>
      <c r="F60" s="28"/>
      <c r="G60" s="9"/>
      <c r="H60" s="33">
        <f>D60*B60/1000</f>
        <v>0</v>
      </c>
      <c r="I60" s="34">
        <f t="shared" si="0"/>
        <v>0</v>
      </c>
    </row>
    <row r="61" spans="1:9" s="18" customFormat="1" ht="15.75">
      <c r="A61" s="36">
        <f>A60/B59</f>
        <v>2.4849999999999999</v>
      </c>
      <c r="B61" s="30"/>
      <c r="C61" s="8" t="s">
        <v>17</v>
      </c>
      <c r="D61" s="7"/>
      <c r="E61" s="32"/>
      <c r="F61" s="36">
        <f>A61</f>
        <v>2.4849999999999999</v>
      </c>
      <c r="G61" s="9"/>
      <c r="H61" s="33">
        <f>D61*B61/1000</f>
        <v>0</v>
      </c>
      <c r="I61" s="34">
        <f t="shared" si="0"/>
        <v>0</v>
      </c>
    </row>
    <row r="62" spans="1:9" s="18" customFormat="1" ht="15.75">
      <c r="A62" s="36"/>
      <c r="B62" s="30"/>
      <c r="C62" s="8"/>
      <c r="D62" s="7"/>
      <c r="E62" s="32"/>
      <c r="F62" s="36"/>
      <c r="G62" s="9"/>
      <c r="H62" s="33"/>
      <c r="I62" s="34">
        <f t="shared" si="0"/>
        <v>0</v>
      </c>
    </row>
    <row r="63" spans="1:9" s="18" customFormat="1" ht="15.75">
      <c r="A63" s="36">
        <f>A60+A55+A45+A40+A33+A23+A50</f>
        <v>1800.0045600000003</v>
      </c>
      <c r="B63" s="8"/>
      <c r="C63" s="30" t="s">
        <v>21</v>
      </c>
      <c r="D63" s="8"/>
      <c r="E63" s="9"/>
      <c r="F63" s="36">
        <f>F64*B59</f>
        <v>1800.0045600000003</v>
      </c>
      <c r="G63" s="9"/>
      <c r="H63" s="41"/>
      <c r="I63" s="34">
        <f>SUM(I14:I62)</f>
        <v>1800.0045600000003</v>
      </c>
    </row>
    <row r="64" spans="1:9" s="18" customFormat="1" ht="15.75">
      <c r="A64" s="36">
        <f>A63/B59</f>
        <v>75.000190000000018</v>
      </c>
      <c r="B64" s="8"/>
      <c r="C64" s="30" t="s">
        <v>17</v>
      </c>
      <c r="D64" s="8"/>
      <c r="E64" s="9"/>
      <c r="F64" s="36">
        <f>A64</f>
        <v>75.000190000000018</v>
      </c>
      <c r="G64" s="9"/>
      <c r="H64" s="33"/>
      <c r="I64" s="34"/>
    </row>
    <row r="65" spans="2:9" s="18" customFormat="1" ht="15.75">
      <c r="C65" s="1254" t="s">
        <v>33</v>
      </c>
      <c r="D65" s="1254"/>
      <c r="E65" s="1254"/>
      <c r="F65" s="1254"/>
      <c r="G65" s="1254"/>
      <c r="H65" s="42"/>
      <c r="I65" s="43"/>
    </row>
    <row r="66" spans="2:9" s="18" customFormat="1" ht="15.75">
      <c r="C66" s="1254" t="s">
        <v>22</v>
      </c>
      <c r="D66" s="1254"/>
      <c r="E66" s="1254"/>
      <c r="F66" s="1254"/>
      <c r="G66" s="1254"/>
      <c r="H66" s="42"/>
      <c r="I66" s="43"/>
    </row>
    <row r="67" spans="2:9" s="18" customFormat="1" ht="15.75">
      <c r="B67" s="44"/>
      <c r="C67" s="44" t="s">
        <v>23</v>
      </c>
      <c r="D67" s="44"/>
      <c r="E67" s="44"/>
      <c r="F67" s="44"/>
      <c r="G67" s="44"/>
      <c r="H67" s="43"/>
      <c r="I67" s="43"/>
    </row>
  </sheetData>
  <mergeCells count="13">
    <mergeCell ref="C66:G6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36:D36"/>
    <mergeCell ref="C65:G65"/>
  </mergeCells>
  <pageMargins left="0.7" right="0.7" top="0.75" bottom="0.75" header="0.3" footer="0.3"/>
  <pageSetup paperSize="9" scale="6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80"/>
  <sheetViews>
    <sheetView view="pageBreakPreview" topLeftCell="A46" zoomScale="60" workbookViewId="0">
      <selection activeCell="B72" sqref="B72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6.25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84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30" t="s">
        <v>72</v>
      </c>
      <c r="D14" s="7"/>
      <c r="E14" s="32"/>
      <c r="F14" s="36"/>
      <c r="G14" s="35"/>
      <c r="H14" s="33"/>
      <c r="I14" s="34"/>
    </row>
    <row r="15" spans="1:9" s="18" customFormat="1" ht="15.75">
      <c r="A15" s="28"/>
      <c r="B15" s="29">
        <v>205</v>
      </c>
      <c r="C15" s="30" t="s">
        <v>73</v>
      </c>
      <c r="D15" s="8"/>
      <c r="E15" s="9"/>
      <c r="F15" s="31"/>
      <c r="G15" s="32"/>
      <c r="H15" s="33"/>
      <c r="I15" s="34"/>
    </row>
    <row r="16" spans="1:9" s="18" customFormat="1">
      <c r="A16" s="28">
        <f t="shared" ref="A16:A20" si="0">E16*F16</f>
        <v>5.89</v>
      </c>
      <c r="B16" s="7">
        <v>5</v>
      </c>
      <c r="C16" s="8" t="s">
        <v>74</v>
      </c>
      <c r="D16" s="7">
        <v>31</v>
      </c>
      <c r="E16" s="32">
        <f t="shared" ref="E16:E20" si="1">D16*B16/1000</f>
        <v>0.155</v>
      </c>
      <c r="F16" s="28">
        <v>38</v>
      </c>
      <c r="G16" s="35">
        <f>E16</f>
        <v>0.155</v>
      </c>
      <c r="H16" s="33">
        <f t="shared" ref="H16:H22" si="2">D16*B16/1000</f>
        <v>0.155</v>
      </c>
      <c r="I16" s="34">
        <f>G16*F16</f>
        <v>5.89</v>
      </c>
    </row>
    <row r="17" spans="1:15" s="18" customFormat="1">
      <c r="A17" s="28">
        <f t="shared" si="0"/>
        <v>14.879</v>
      </c>
      <c r="B17" s="7">
        <v>5</v>
      </c>
      <c r="C17" s="8" t="s">
        <v>13</v>
      </c>
      <c r="D17" s="7">
        <v>5</v>
      </c>
      <c r="E17" s="32">
        <f t="shared" si="1"/>
        <v>2.5000000000000001E-2</v>
      </c>
      <c r="F17" s="28">
        <v>595.16</v>
      </c>
      <c r="G17" s="35">
        <f>E17+E51+E60</f>
        <v>0.08</v>
      </c>
      <c r="H17" s="33">
        <f t="shared" si="2"/>
        <v>2.5000000000000001E-2</v>
      </c>
      <c r="I17" s="34">
        <f t="shared" ref="I17:I75" si="3">G17*F17</f>
        <v>47.6128</v>
      </c>
    </row>
    <row r="18" spans="1:15" s="18" customFormat="1">
      <c r="A18" s="28">
        <f t="shared" si="0"/>
        <v>47.84</v>
      </c>
      <c r="B18" s="7">
        <v>5</v>
      </c>
      <c r="C18" s="8" t="s">
        <v>35</v>
      </c>
      <c r="D18" s="7">
        <v>23</v>
      </c>
      <c r="E18" s="32">
        <f t="shared" si="1"/>
        <v>0.115</v>
      </c>
      <c r="F18" s="28">
        <v>416</v>
      </c>
      <c r="G18" s="35">
        <f t="shared" ref="G18" si="4">E18</f>
        <v>0.115</v>
      </c>
      <c r="H18" s="33">
        <f t="shared" si="2"/>
        <v>0.115</v>
      </c>
      <c r="I18" s="34">
        <f t="shared" si="3"/>
        <v>47.84</v>
      </c>
    </row>
    <row r="19" spans="1:15" s="18" customFormat="1">
      <c r="A19" s="28">
        <f t="shared" si="0"/>
        <v>1.8315000000000001</v>
      </c>
      <c r="B19" s="7">
        <v>5</v>
      </c>
      <c r="C19" s="8" t="s">
        <v>14</v>
      </c>
      <c r="D19" s="7">
        <v>5</v>
      </c>
      <c r="E19" s="32">
        <f t="shared" si="1"/>
        <v>2.5000000000000001E-2</v>
      </c>
      <c r="F19" s="28">
        <v>73.260000000000005</v>
      </c>
      <c r="G19" s="35">
        <f>E19+E26+E67</f>
        <v>0.17500000000000002</v>
      </c>
      <c r="H19" s="33">
        <f t="shared" si="2"/>
        <v>2.5000000000000001E-2</v>
      </c>
      <c r="I19" s="34">
        <f t="shared" si="3"/>
        <v>12.820500000000003</v>
      </c>
    </row>
    <row r="20" spans="1:15" s="18" customFormat="1">
      <c r="A20" s="28">
        <f t="shared" si="0"/>
        <v>0.08</v>
      </c>
      <c r="B20" s="7">
        <v>5</v>
      </c>
      <c r="C20" s="8" t="s">
        <v>15</v>
      </c>
      <c r="D20" s="7">
        <v>1</v>
      </c>
      <c r="E20" s="32">
        <f t="shared" si="1"/>
        <v>5.0000000000000001E-3</v>
      </c>
      <c r="F20" s="28">
        <v>16</v>
      </c>
      <c r="G20" s="35">
        <f>E20+E44+E53+E61</f>
        <v>0.02</v>
      </c>
      <c r="H20" s="33">
        <f t="shared" si="2"/>
        <v>5.0000000000000001E-3</v>
      </c>
      <c r="I20" s="34">
        <f t="shared" si="3"/>
        <v>0.32</v>
      </c>
    </row>
    <row r="21" spans="1:15" s="18" customFormat="1">
      <c r="A21" s="28">
        <f>SUM(A16:A20)</f>
        <v>70.520500000000013</v>
      </c>
      <c r="B21" s="7"/>
      <c r="C21" s="8" t="s">
        <v>16</v>
      </c>
      <c r="D21" s="7"/>
      <c r="E21" s="32"/>
      <c r="F21" s="28"/>
      <c r="G21" s="35"/>
      <c r="H21" s="33">
        <f t="shared" si="2"/>
        <v>0</v>
      </c>
      <c r="I21" s="34">
        <f t="shared" si="3"/>
        <v>0</v>
      </c>
    </row>
    <row r="22" spans="1:15" s="18" customFormat="1" ht="15.75">
      <c r="A22" s="36">
        <f>A21/B20</f>
        <v>14.104100000000003</v>
      </c>
      <c r="B22" s="8"/>
      <c r="C22" s="8" t="s">
        <v>17</v>
      </c>
      <c r="D22" s="7"/>
      <c r="E22" s="32"/>
      <c r="F22" s="36">
        <f>A22</f>
        <v>14.104100000000003</v>
      </c>
      <c r="G22" s="35"/>
      <c r="H22" s="33">
        <f t="shared" si="2"/>
        <v>0</v>
      </c>
      <c r="I22" s="34">
        <f t="shared" si="3"/>
        <v>0</v>
      </c>
    </row>
    <row r="23" spans="1:15" s="18" customFormat="1" ht="15.75">
      <c r="A23" s="36"/>
      <c r="B23" s="8"/>
      <c r="C23" s="8"/>
      <c r="D23" s="7"/>
      <c r="E23" s="32"/>
      <c r="F23" s="36"/>
      <c r="G23" s="35"/>
      <c r="H23" s="33"/>
      <c r="I23" s="34">
        <f t="shared" si="3"/>
        <v>0</v>
      </c>
    </row>
    <row r="24" spans="1:15" s="18" customFormat="1" ht="15.75">
      <c r="A24" s="38"/>
      <c r="B24" s="29">
        <v>200</v>
      </c>
      <c r="C24" s="39" t="s">
        <v>24</v>
      </c>
      <c r="D24" s="8"/>
      <c r="E24" s="9"/>
      <c r="F24" s="31"/>
      <c r="G24" s="32"/>
      <c r="H24" s="33"/>
      <c r="I24" s="34">
        <f t="shared" si="3"/>
        <v>0</v>
      </c>
      <c r="O24" s="18" t="s">
        <v>18</v>
      </c>
    </row>
    <row r="25" spans="1:15" s="18" customFormat="1">
      <c r="A25" s="28">
        <f>E25*F25</f>
        <v>2.375</v>
      </c>
      <c r="B25" s="7">
        <v>5</v>
      </c>
      <c r="C25" s="40" t="s">
        <v>25</v>
      </c>
      <c r="D25" s="7">
        <v>1</v>
      </c>
      <c r="E25" s="32">
        <f>D25*B25/1000</f>
        <v>5.0000000000000001E-3</v>
      </c>
      <c r="F25" s="28">
        <v>475</v>
      </c>
      <c r="G25" s="35">
        <f>E25</f>
        <v>5.0000000000000001E-3</v>
      </c>
      <c r="H25" s="33">
        <f>D25*B25/1000</f>
        <v>5.0000000000000001E-3</v>
      </c>
      <c r="I25" s="34">
        <f t="shared" si="3"/>
        <v>2.375</v>
      </c>
    </row>
    <row r="26" spans="1:15" s="18" customFormat="1">
      <c r="A26" s="28">
        <f>E26*F26</f>
        <v>3.6630000000000003</v>
      </c>
      <c r="B26" s="7">
        <v>5</v>
      </c>
      <c r="C26" s="40" t="s">
        <v>14</v>
      </c>
      <c r="D26" s="7">
        <v>10</v>
      </c>
      <c r="E26" s="32">
        <f>D26*B26/1000</f>
        <v>0.05</v>
      </c>
      <c r="F26" s="28">
        <v>73.260000000000005</v>
      </c>
      <c r="G26" s="35"/>
      <c r="H26" s="33">
        <f>D26*B26/1000</f>
        <v>0.05</v>
      </c>
      <c r="I26" s="34">
        <f t="shared" si="3"/>
        <v>0</v>
      </c>
    </row>
    <row r="27" spans="1:15" s="18" customFormat="1">
      <c r="A27" s="28">
        <f>SUM(A25:A26)</f>
        <v>6.0380000000000003</v>
      </c>
      <c r="B27" s="8"/>
      <c r="C27" s="8" t="s">
        <v>16</v>
      </c>
      <c r="D27" s="7"/>
      <c r="E27" s="32"/>
      <c r="F27" s="28"/>
      <c r="G27" s="9"/>
      <c r="H27" s="33">
        <f>D27*B27/1000</f>
        <v>0</v>
      </c>
      <c r="I27" s="34">
        <f t="shared" si="3"/>
        <v>0</v>
      </c>
    </row>
    <row r="28" spans="1:15" s="18" customFormat="1" ht="15.75">
      <c r="A28" s="36">
        <f>A27/B26</f>
        <v>1.2076</v>
      </c>
      <c r="B28" s="30"/>
      <c r="C28" s="8" t="s">
        <v>17</v>
      </c>
      <c r="D28" s="7"/>
      <c r="E28" s="32"/>
      <c r="F28" s="36">
        <f>A28</f>
        <v>1.2076</v>
      </c>
      <c r="G28" s="9"/>
      <c r="H28" s="33">
        <f>D28*B28/1000</f>
        <v>0</v>
      </c>
      <c r="I28" s="34">
        <f t="shared" si="3"/>
        <v>0</v>
      </c>
    </row>
    <row r="29" spans="1:15" s="18" customFormat="1" ht="15.75">
      <c r="A29" s="36"/>
      <c r="B29" s="30"/>
      <c r="C29" s="8"/>
      <c r="D29" s="7"/>
      <c r="E29" s="32"/>
      <c r="F29" s="36"/>
      <c r="G29" s="9"/>
      <c r="H29" s="33"/>
      <c r="I29" s="34">
        <f t="shared" si="3"/>
        <v>0</v>
      </c>
    </row>
    <row r="30" spans="1:15" s="18" customFormat="1" ht="15.75">
      <c r="A30" s="36"/>
      <c r="B30" s="30"/>
      <c r="C30" s="8"/>
      <c r="D30" s="7"/>
      <c r="E30" s="32"/>
      <c r="F30" s="36"/>
      <c r="G30" s="9"/>
      <c r="H30" s="33"/>
      <c r="I30" s="34"/>
    </row>
    <row r="31" spans="1:15" s="18" customFormat="1" ht="15.75">
      <c r="A31" s="38"/>
      <c r="B31" s="29">
        <v>25</v>
      </c>
      <c r="C31" s="39" t="s">
        <v>19</v>
      </c>
      <c r="D31" s="8"/>
      <c r="E31" s="9"/>
      <c r="F31" s="31"/>
      <c r="G31" s="9"/>
      <c r="H31" s="33"/>
      <c r="I31" s="34">
        <f t="shared" si="3"/>
        <v>0</v>
      </c>
    </row>
    <row r="32" spans="1:15" s="18" customFormat="1">
      <c r="A32" s="28">
        <f>E32*F32</f>
        <v>7.0810000000000004</v>
      </c>
      <c r="B32" s="7">
        <v>5</v>
      </c>
      <c r="C32" s="40" t="s">
        <v>20</v>
      </c>
      <c r="D32" s="7">
        <v>19.399999999999999</v>
      </c>
      <c r="E32" s="32">
        <f>D32*B32/1000</f>
        <v>9.7000000000000003E-2</v>
      </c>
      <c r="F32" s="28">
        <v>73</v>
      </c>
      <c r="G32" s="35">
        <f>E32+E54</f>
        <v>0.187</v>
      </c>
      <c r="H32" s="33">
        <f>D32*B32/1000</f>
        <v>9.7000000000000003E-2</v>
      </c>
      <c r="I32" s="34">
        <f t="shared" si="3"/>
        <v>13.651</v>
      </c>
    </row>
    <row r="33" spans="1:9" s="18" customFormat="1">
      <c r="A33" s="28">
        <f>SUM(A32)</f>
        <v>7.0810000000000004</v>
      </c>
      <c r="B33" s="8"/>
      <c r="C33" s="8" t="s">
        <v>16</v>
      </c>
      <c r="D33" s="7"/>
      <c r="E33" s="32"/>
      <c r="F33" s="28"/>
      <c r="G33" s="9"/>
      <c r="H33" s="33">
        <f>D33*B33/1000</f>
        <v>0</v>
      </c>
      <c r="I33" s="34">
        <f t="shared" si="3"/>
        <v>0</v>
      </c>
    </row>
    <row r="34" spans="1:9" s="18" customFormat="1" ht="15.75">
      <c r="A34" s="36">
        <f>A33/B32</f>
        <v>1.4162000000000001</v>
      </c>
      <c r="B34" s="30"/>
      <c r="C34" s="8" t="s">
        <v>17</v>
      </c>
      <c r="D34" s="7"/>
      <c r="E34" s="32"/>
      <c r="F34" s="36">
        <f>A34</f>
        <v>1.4162000000000001</v>
      </c>
      <c r="G34" s="9"/>
      <c r="H34" s="33">
        <f>D34*B34/1000</f>
        <v>0</v>
      </c>
      <c r="I34" s="34">
        <f t="shared" si="3"/>
        <v>0</v>
      </c>
    </row>
    <row r="35" spans="1:9" s="18" customFormat="1" ht="15.75">
      <c r="A35" s="36"/>
      <c r="B35" s="30"/>
      <c r="C35" s="30" t="s">
        <v>36</v>
      </c>
      <c r="D35" s="7"/>
      <c r="E35" s="32"/>
      <c r="F35" s="36"/>
      <c r="G35" s="9"/>
      <c r="H35" s="33"/>
      <c r="I35" s="34">
        <f t="shared" si="3"/>
        <v>0</v>
      </c>
    </row>
    <row r="36" spans="1:9" s="18" customFormat="1" ht="15.75">
      <c r="A36" s="36"/>
      <c r="B36" s="8"/>
      <c r="C36" s="30"/>
      <c r="D36" s="7"/>
      <c r="E36" s="32"/>
      <c r="F36" s="36"/>
      <c r="G36" s="35"/>
      <c r="H36" s="33"/>
      <c r="I36" s="34">
        <f t="shared" si="3"/>
        <v>0</v>
      </c>
    </row>
    <row r="37" spans="1:9" s="18" customFormat="1" ht="15.75">
      <c r="A37" s="28"/>
      <c r="B37" s="29" t="s">
        <v>39</v>
      </c>
      <c r="C37" s="30" t="s">
        <v>75</v>
      </c>
      <c r="D37" s="8"/>
      <c r="E37" s="9"/>
      <c r="F37" s="31"/>
      <c r="G37" s="32"/>
      <c r="H37" s="33"/>
      <c r="I37" s="34">
        <f t="shared" si="3"/>
        <v>0</v>
      </c>
    </row>
    <row r="38" spans="1:9" s="18" customFormat="1">
      <c r="A38" s="28">
        <f>E38*F38</f>
        <v>61.327500000000008</v>
      </c>
      <c r="B38" s="7">
        <v>5</v>
      </c>
      <c r="C38" s="8" t="s">
        <v>26</v>
      </c>
      <c r="D38" s="7">
        <v>34</v>
      </c>
      <c r="E38" s="32">
        <f>D38*B38/1000</f>
        <v>0.17</v>
      </c>
      <c r="F38" s="28">
        <v>360.75</v>
      </c>
      <c r="G38" s="35">
        <f>E38+E49</f>
        <v>0.56000000000000005</v>
      </c>
      <c r="H38" s="33">
        <f>D38*B38/1000</f>
        <v>0.17</v>
      </c>
      <c r="I38" s="34">
        <f t="shared" si="3"/>
        <v>202.02</v>
      </c>
    </row>
    <row r="39" spans="1:9" s="18" customFormat="1">
      <c r="A39" s="28">
        <f t="shared" ref="A39:A44" si="5">E39*F39</f>
        <v>2.375</v>
      </c>
      <c r="B39" s="7">
        <v>5</v>
      </c>
      <c r="C39" s="8" t="s">
        <v>76</v>
      </c>
      <c r="D39" s="7">
        <v>19</v>
      </c>
      <c r="E39" s="32">
        <f>D39*B39/1000</f>
        <v>9.5000000000000001E-2</v>
      </c>
      <c r="F39" s="28">
        <v>25</v>
      </c>
      <c r="G39" s="35">
        <f t="shared" ref="G39:G43" si="6">E39</f>
        <v>9.5000000000000001E-2</v>
      </c>
      <c r="H39" s="33">
        <f t="shared" ref="H39:H46" si="7">D39*B39/1000</f>
        <v>9.5000000000000001E-2</v>
      </c>
      <c r="I39" s="34">
        <f t="shared" si="3"/>
        <v>2.375</v>
      </c>
    </row>
    <row r="40" spans="1:9" s="18" customFormat="1">
      <c r="A40" s="28">
        <f t="shared" si="5"/>
        <v>3.8102999999999998</v>
      </c>
      <c r="B40" s="7">
        <v>5</v>
      </c>
      <c r="C40" s="8" t="s">
        <v>77</v>
      </c>
      <c r="D40" s="7">
        <v>39</v>
      </c>
      <c r="E40" s="32">
        <f>D40*B40/1000</f>
        <v>0.19500000000000001</v>
      </c>
      <c r="F40" s="28">
        <v>19.54</v>
      </c>
      <c r="G40" s="35">
        <f t="shared" si="6"/>
        <v>0.19500000000000001</v>
      </c>
      <c r="H40" s="33">
        <f t="shared" si="7"/>
        <v>0.19500000000000001</v>
      </c>
      <c r="I40" s="34">
        <f t="shared" si="3"/>
        <v>3.8102999999999998</v>
      </c>
    </row>
    <row r="41" spans="1:9" s="18" customFormat="1">
      <c r="A41" s="28">
        <f t="shared" si="5"/>
        <v>1.9000000000000001</v>
      </c>
      <c r="B41" s="7">
        <v>5</v>
      </c>
      <c r="C41" s="8" t="s">
        <v>27</v>
      </c>
      <c r="D41" s="7">
        <v>10</v>
      </c>
      <c r="E41" s="32">
        <f t="shared" ref="E41:E44" si="8">D41*B41/1000</f>
        <v>0.05</v>
      </c>
      <c r="F41" s="28">
        <v>38</v>
      </c>
      <c r="G41" s="35">
        <f>E41+E50</f>
        <v>0.11</v>
      </c>
      <c r="H41" s="33">
        <f t="shared" si="7"/>
        <v>0.05</v>
      </c>
      <c r="I41" s="34">
        <f t="shared" si="3"/>
        <v>4.18</v>
      </c>
    </row>
    <row r="42" spans="1:9" s="18" customFormat="1">
      <c r="A42" s="28">
        <f t="shared" si="5"/>
        <v>2.4369999999999998</v>
      </c>
      <c r="B42" s="7">
        <v>5</v>
      </c>
      <c r="C42" s="8" t="s">
        <v>28</v>
      </c>
      <c r="D42" s="7">
        <v>4</v>
      </c>
      <c r="E42" s="32">
        <f t="shared" si="8"/>
        <v>0.02</v>
      </c>
      <c r="F42" s="28">
        <v>121.85</v>
      </c>
      <c r="G42" s="35">
        <f t="shared" si="6"/>
        <v>0.02</v>
      </c>
      <c r="H42" s="33">
        <f t="shared" si="7"/>
        <v>0.02</v>
      </c>
      <c r="I42" s="34">
        <f t="shared" si="3"/>
        <v>2.4369999999999998</v>
      </c>
    </row>
    <row r="43" spans="1:9" s="18" customFormat="1">
      <c r="A43" s="28">
        <f>E43*F43</f>
        <v>1.4500000000000002</v>
      </c>
      <c r="B43" s="7">
        <v>5</v>
      </c>
      <c r="C43" s="8" t="s">
        <v>29</v>
      </c>
      <c r="D43" s="7">
        <v>10</v>
      </c>
      <c r="E43" s="32">
        <f t="shared" si="8"/>
        <v>0.05</v>
      </c>
      <c r="F43" s="28">
        <v>29</v>
      </c>
      <c r="G43" s="35">
        <f t="shared" si="6"/>
        <v>0.05</v>
      </c>
      <c r="H43" s="33">
        <f>D43*B43/1000</f>
        <v>0.05</v>
      </c>
      <c r="I43" s="34">
        <f t="shared" si="3"/>
        <v>1.4500000000000002</v>
      </c>
    </row>
    <row r="44" spans="1:9" s="18" customFormat="1">
      <c r="A44" s="28">
        <f t="shared" si="5"/>
        <v>0.08</v>
      </c>
      <c r="B44" s="7">
        <v>5</v>
      </c>
      <c r="C44" s="8" t="s">
        <v>15</v>
      </c>
      <c r="D44" s="7">
        <v>1</v>
      </c>
      <c r="E44" s="32">
        <f t="shared" si="8"/>
        <v>5.0000000000000001E-3</v>
      </c>
      <c r="F44" s="28">
        <v>16</v>
      </c>
      <c r="G44" s="35"/>
      <c r="H44" s="33">
        <f t="shared" si="7"/>
        <v>5.0000000000000001E-3</v>
      </c>
      <c r="I44" s="34">
        <f t="shared" si="3"/>
        <v>0</v>
      </c>
    </row>
    <row r="45" spans="1:9" s="18" customFormat="1">
      <c r="A45" s="28">
        <f>SUM(A38:A44)</f>
        <v>73.379800000000017</v>
      </c>
      <c r="B45" s="7"/>
      <c r="C45" s="8" t="s">
        <v>16</v>
      </c>
      <c r="D45" s="7"/>
      <c r="E45" s="32"/>
      <c r="F45" s="28"/>
      <c r="G45" s="35"/>
      <c r="H45" s="33">
        <f t="shared" si="7"/>
        <v>0</v>
      </c>
      <c r="I45" s="34">
        <f t="shared" si="3"/>
        <v>0</v>
      </c>
    </row>
    <row r="46" spans="1:9" s="18" customFormat="1" ht="15.75">
      <c r="A46" s="36">
        <f>A45/B44</f>
        <v>14.675960000000003</v>
      </c>
      <c r="B46" s="8"/>
      <c r="C46" s="8" t="s">
        <v>17</v>
      </c>
      <c r="D46" s="7"/>
      <c r="E46" s="32"/>
      <c r="F46" s="36">
        <f>A46</f>
        <v>14.675960000000003</v>
      </c>
      <c r="G46" s="35"/>
      <c r="H46" s="33">
        <f t="shared" si="7"/>
        <v>0</v>
      </c>
      <c r="I46" s="34">
        <f t="shared" si="3"/>
        <v>0</v>
      </c>
    </row>
    <row r="47" spans="1:9" s="18" customFormat="1" ht="15.75">
      <c r="A47" s="36"/>
      <c r="B47" s="8"/>
      <c r="C47" s="37"/>
      <c r="D47" s="11"/>
      <c r="E47" s="32"/>
      <c r="F47" s="36"/>
      <c r="G47" s="32"/>
      <c r="H47" s="33"/>
      <c r="I47" s="34">
        <f t="shared" si="3"/>
        <v>0</v>
      </c>
    </row>
    <row r="48" spans="1:9" s="18" customFormat="1" ht="15.75">
      <c r="A48" s="28"/>
      <c r="B48" s="29">
        <v>100</v>
      </c>
      <c r="C48" s="1252" t="s">
        <v>78</v>
      </c>
      <c r="D48" s="1253"/>
      <c r="E48" s="32"/>
      <c r="F48" s="7"/>
      <c r="G48" s="32"/>
      <c r="H48" s="33"/>
      <c r="I48" s="34">
        <f t="shared" si="3"/>
        <v>0</v>
      </c>
    </row>
    <row r="49" spans="1:9" s="18" customFormat="1">
      <c r="A49" s="28">
        <f t="shared" ref="A49:A54" si="9">E49*F49</f>
        <v>140.6925</v>
      </c>
      <c r="B49" s="7">
        <v>5</v>
      </c>
      <c r="C49" s="8" t="s">
        <v>26</v>
      </c>
      <c r="D49" s="7">
        <v>78</v>
      </c>
      <c r="E49" s="32">
        <f>B49*D49/1000</f>
        <v>0.39</v>
      </c>
      <c r="F49" s="28">
        <v>360.75</v>
      </c>
      <c r="G49" s="32"/>
      <c r="H49" s="33">
        <f t="shared" ref="H49:H56" si="10">D49*B49/1000</f>
        <v>0.39</v>
      </c>
      <c r="I49" s="34">
        <f t="shared" si="3"/>
        <v>0</v>
      </c>
    </row>
    <row r="50" spans="1:9" s="18" customFormat="1">
      <c r="A50" s="28">
        <f t="shared" si="9"/>
        <v>2.2799999999999998</v>
      </c>
      <c r="B50" s="7">
        <v>5</v>
      </c>
      <c r="C50" s="8" t="s">
        <v>27</v>
      </c>
      <c r="D50" s="7">
        <v>12</v>
      </c>
      <c r="E50" s="32">
        <f>D50*B50/1000</f>
        <v>0.06</v>
      </c>
      <c r="F50" s="28">
        <v>38</v>
      </c>
      <c r="G50" s="32"/>
      <c r="H50" s="33">
        <f t="shared" si="10"/>
        <v>0.06</v>
      </c>
      <c r="I50" s="34">
        <f t="shared" si="3"/>
        <v>0</v>
      </c>
    </row>
    <row r="51" spans="1:9" s="18" customFormat="1">
      <c r="A51" s="28">
        <f t="shared" si="9"/>
        <v>17.854799999999997</v>
      </c>
      <c r="B51" s="7">
        <v>5</v>
      </c>
      <c r="C51" s="40" t="s">
        <v>13</v>
      </c>
      <c r="D51" s="7">
        <v>6</v>
      </c>
      <c r="E51" s="32">
        <f>D51*B51/1000</f>
        <v>0.03</v>
      </c>
      <c r="F51" s="28">
        <v>595.16</v>
      </c>
      <c r="G51" s="32"/>
      <c r="H51" s="33">
        <f t="shared" si="10"/>
        <v>0.03</v>
      </c>
      <c r="I51" s="34">
        <f t="shared" si="3"/>
        <v>0</v>
      </c>
    </row>
    <row r="52" spans="1:9" s="18" customFormat="1">
      <c r="A52" s="28">
        <f t="shared" si="9"/>
        <v>1.4500000000000002</v>
      </c>
      <c r="B52" s="7">
        <v>5</v>
      </c>
      <c r="C52" s="40" t="s">
        <v>40</v>
      </c>
      <c r="D52" s="7">
        <v>10</v>
      </c>
      <c r="E52" s="32">
        <f>D52*B52/1000</f>
        <v>0.05</v>
      </c>
      <c r="F52" s="28">
        <v>29</v>
      </c>
      <c r="G52" s="32">
        <f t="shared" ref="G52" si="11">E52</f>
        <v>0.05</v>
      </c>
      <c r="H52" s="33">
        <f t="shared" si="10"/>
        <v>0.05</v>
      </c>
      <c r="I52" s="34">
        <f t="shared" si="3"/>
        <v>1.4500000000000002</v>
      </c>
    </row>
    <row r="53" spans="1:9" s="18" customFormat="1">
      <c r="A53" s="28">
        <f t="shared" si="9"/>
        <v>0.08</v>
      </c>
      <c r="B53" s="7">
        <v>5</v>
      </c>
      <c r="C53" s="40" t="s">
        <v>31</v>
      </c>
      <c r="D53" s="7">
        <v>1</v>
      </c>
      <c r="E53" s="32">
        <f>B53*D53/1000</f>
        <v>5.0000000000000001E-3</v>
      </c>
      <c r="F53" s="28">
        <v>16</v>
      </c>
      <c r="G53" s="32"/>
      <c r="H53" s="33">
        <f t="shared" si="10"/>
        <v>5.0000000000000001E-3</v>
      </c>
      <c r="I53" s="34">
        <f t="shared" si="3"/>
        <v>0</v>
      </c>
    </row>
    <row r="54" spans="1:9" s="18" customFormat="1">
      <c r="A54" s="28">
        <f t="shared" si="9"/>
        <v>6.5699999999999994</v>
      </c>
      <c r="B54" s="7">
        <v>5</v>
      </c>
      <c r="C54" s="40" t="s">
        <v>79</v>
      </c>
      <c r="D54" s="7">
        <v>18</v>
      </c>
      <c r="E54" s="32">
        <f>D54*B54/1000</f>
        <v>0.09</v>
      </c>
      <c r="F54" s="28">
        <v>73</v>
      </c>
      <c r="G54" s="32"/>
      <c r="H54" s="33">
        <f t="shared" si="10"/>
        <v>0.09</v>
      </c>
      <c r="I54" s="34">
        <f t="shared" si="3"/>
        <v>0</v>
      </c>
    </row>
    <row r="55" spans="1:9" s="18" customFormat="1">
      <c r="A55" s="28">
        <f>SUM(A49:A54)</f>
        <v>168.92729999999997</v>
      </c>
      <c r="B55" s="7"/>
      <c r="C55" s="45" t="s">
        <v>16</v>
      </c>
      <c r="D55" s="7"/>
      <c r="E55" s="32"/>
      <c r="F55" s="28"/>
      <c r="G55" s="35"/>
      <c r="H55" s="33">
        <f t="shared" si="10"/>
        <v>0</v>
      </c>
      <c r="I55" s="34">
        <f t="shared" si="3"/>
        <v>0</v>
      </c>
    </row>
    <row r="56" spans="1:9" s="18" customFormat="1" ht="15.75">
      <c r="A56" s="36">
        <f>A55/B54</f>
        <v>33.785459999999993</v>
      </c>
      <c r="B56" s="7"/>
      <c r="C56" s="45" t="s">
        <v>17</v>
      </c>
      <c r="D56" s="7"/>
      <c r="E56" s="32"/>
      <c r="F56" s="36">
        <f>A56</f>
        <v>33.785459999999993</v>
      </c>
      <c r="G56" s="35"/>
      <c r="H56" s="33">
        <f t="shared" si="10"/>
        <v>0</v>
      </c>
      <c r="I56" s="34">
        <f t="shared" si="3"/>
        <v>0</v>
      </c>
    </row>
    <row r="57" spans="1:9" s="18" customFormat="1" ht="15.75">
      <c r="A57" s="36"/>
      <c r="B57" s="7"/>
      <c r="C57" s="46"/>
      <c r="D57" s="11"/>
      <c r="E57" s="32"/>
      <c r="F57" s="36"/>
      <c r="G57" s="35"/>
      <c r="H57" s="33"/>
      <c r="I57" s="34"/>
    </row>
    <row r="58" spans="1:9" s="18" customFormat="1" ht="15.75">
      <c r="A58" s="28"/>
      <c r="B58" s="29">
        <v>150</v>
      </c>
      <c r="C58" s="1252" t="s">
        <v>80</v>
      </c>
      <c r="D58" s="1253"/>
      <c r="E58" s="32"/>
      <c r="F58" s="7"/>
      <c r="G58" s="32"/>
      <c r="H58" s="33"/>
      <c r="I58" s="34">
        <f t="shared" si="3"/>
        <v>0</v>
      </c>
    </row>
    <row r="59" spans="1:9" s="18" customFormat="1">
      <c r="A59" s="28">
        <f t="shared" ref="A59:A61" si="12">E59*F59</f>
        <v>15.975</v>
      </c>
      <c r="B59" s="7">
        <v>5</v>
      </c>
      <c r="C59" s="8" t="s">
        <v>81</v>
      </c>
      <c r="D59" s="7">
        <v>71</v>
      </c>
      <c r="E59" s="32">
        <f>B59*D59/1000</f>
        <v>0.35499999999999998</v>
      </c>
      <c r="F59" s="28">
        <v>45</v>
      </c>
      <c r="G59" s="32">
        <f>E59</f>
        <v>0.35499999999999998</v>
      </c>
      <c r="H59" s="33">
        <f t="shared" ref="H59:H63" si="13">D59*B59/1000</f>
        <v>0.35499999999999998</v>
      </c>
      <c r="I59" s="34">
        <f t="shared" si="3"/>
        <v>15.975</v>
      </c>
    </row>
    <row r="60" spans="1:9" s="18" customFormat="1">
      <c r="A60" s="28">
        <f t="shared" si="12"/>
        <v>14.879</v>
      </c>
      <c r="B60" s="7">
        <v>5</v>
      </c>
      <c r="C60" s="8" t="s">
        <v>50</v>
      </c>
      <c r="D60" s="7">
        <v>5</v>
      </c>
      <c r="E60" s="32">
        <f>D60*B60/1000</f>
        <v>2.5000000000000001E-2</v>
      </c>
      <c r="F60" s="28">
        <v>595.16</v>
      </c>
      <c r="G60" s="32"/>
      <c r="H60" s="33">
        <f t="shared" si="13"/>
        <v>2.5000000000000001E-2</v>
      </c>
      <c r="I60" s="34">
        <f t="shared" si="3"/>
        <v>0</v>
      </c>
    </row>
    <row r="61" spans="1:9" s="18" customFormat="1">
      <c r="A61" s="28">
        <f t="shared" si="12"/>
        <v>0.08</v>
      </c>
      <c r="B61" s="7">
        <v>5</v>
      </c>
      <c r="C61" s="40" t="s">
        <v>31</v>
      </c>
      <c r="D61" s="7">
        <v>1</v>
      </c>
      <c r="E61" s="32">
        <f>B61*D61/1000</f>
        <v>5.0000000000000001E-3</v>
      </c>
      <c r="F61" s="28">
        <v>16</v>
      </c>
      <c r="G61" s="32"/>
      <c r="H61" s="33">
        <f t="shared" si="13"/>
        <v>5.0000000000000001E-3</v>
      </c>
      <c r="I61" s="34">
        <f t="shared" si="3"/>
        <v>0</v>
      </c>
    </row>
    <row r="62" spans="1:9" s="18" customFormat="1">
      <c r="A62" s="28">
        <f>SUM(A59:A61)</f>
        <v>30.933999999999997</v>
      </c>
      <c r="B62" s="7"/>
      <c r="C62" s="45" t="s">
        <v>16</v>
      </c>
      <c r="D62" s="7"/>
      <c r="E62" s="32"/>
      <c r="F62" s="28"/>
      <c r="G62" s="35"/>
      <c r="H62" s="33">
        <f t="shared" si="13"/>
        <v>0</v>
      </c>
      <c r="I62" s="34">
        <f t="shared" si="3"/>
        <v>0</v>
      </c>
    </row>
    <row r="63" spans="1:9" s="18" customFormat="1" ht="15.75">
      <c r="A63" s="36">
        <f>A62/B61</f>
        <v>6.1867999999999999</v>
      </c>
      <c r="B63" s="7"/>
      <c r="C63" s="45" t="s">
        <v>17</v>
      </c>
      <c r="D63" s="7"/>
      <c r="E63" s="32"/>
      <c r="F63" s="36">
        <f>A63</f>
        <v>6.1867999999999999</v>
      </c>
      <c r="G63" s="35"/>
      <c r="H63" s="33">
        <f t="shared" si="13"/>
        <v>0</v>
      </c>
      <c r="I63" s="34">
        <f t="shared" si="3"/>
        <v>0</v>
      </c>
    </row>
    <row r="64" spans="1:9" s="18" customFormat="1" ht="15.75">
      <c r="A64" s="36"/>
      <c r="B64" s="7"/>
      <c r="C64" s="46"/>
      <c r="D64" s="11"/>
      <c r="E64" s="32"/>
      <c r="F64" s="36"/>
      <c r="G64" s="35"/>
      <c r="H64" s="33"/>
      <c r="I64" s="34">
        <f t="shared" si="3"/>
        <v>0</v>
      </c>
    </row>
    <row r="65" spans="1:15" s="18" customFormat="1" ht="15.75">
      <c r="A65" s="38"/>
      <c r="B65" s="29">
        <v>200</v>
      </c>
      <c r="C65" s="39" t="s">
        <v>82</v>
      </c>
      <c r="D65" s="8"/>
      <c r="E65" s="9"/>
      <c r="F65" s="31"/>
      <c r="G65" s="32"/>
      <c r="H65" s="33"/>
      <c r="I65" s="34">
        <f t="shared" si="3"/>
        <v>0</v>
      </c>
      <c r="O65" s="18" t="s">
        <v>18</v>
      </c>
    </row>
    <row r="66" spans="1:15" s="18" customFormat="1">
      <c r="A66" s="28">
        <f>E66*F66</f>
        <v>6.027000000000001</v>
      </c>
      <c r="B66" s="7">
        <v>5</v>
      </c>
      <c r="C66" s="40" t="s">
        <v>83</v>
      </c>
      <c r="D66" s="7">
        <v>20</v>
      </c>
      <c r="E66" s="32">
        <f>D66*B66/1000</f>
        <v>0.1</v>
      </c>
      <c r="F66" s="28">
        <v>60.27</v>
      </c>
      <c r="G66" s="35">
        <f>E66</f>
        <v>0.1</v>
      </c>
      <c r="H66" s="33">
        <f>D66*B66/1000</f>
        <v>0.1</v>
      </c>
      <c r="I66" s="34">
        <f>G66*F66</f>
        <v>6.027000000000001</v>
      </c>
    </row>
    <row r="67" spans="1:15" s="18" customFormat="1">
      <c r="A67" s="28">
        <f>E67*F67</f>
        <v>7.3260000000000005</v>
      </c>
      <c r="B67" s="7">
        <v>5</v>
      </c>
      <c r="C67" s="40" t="s">
        <v>14</v>
      </c>
      <c r="D67" s="7">
        <v>20</v>
      </c>
      <c r="E67" s="32">
        <f>D67*B67/1000</f>
        <v>0.1</v>
      </c>
      <c r="F67" s="28">
        <v>73.260000000000005</v>
      </c>
      <c r="G67" s="35"/>
      <c r="H67" s="33">
        <f>D67*B67/1000</f>
        <v>0.1</v>
      </c>
      <c r="I67" s="34">
        <f>G67*F67</f>
        <v>0</v>
      </c>
    </row>
    <row r="68" spans="1:15" s="18" customFormat="1">
      <c r="A68" s="28">
        <f>SUM(A66:A67)</f>
        <v>13.353000000000002</v>
      </c>
      <c r="B68" s="8"/>
      <c r="C68" s="8" t="s">
        <v>16</v>
      </c>
      <c r="D68" s="7"/>
      <c r="E68" s="32"/>
      <c r="F68" s="28"/>
      <c r="G68" s="9"/>
      <c r="H68" s="33">
        <f>D68*B68/1000</f>
        <v>0</v>
      </c>
      <c r="I68" s="34">
        <f t="shared" si="3"/>
        <v>0</v>
      </c>
    </row>
    <row r="69" spans="1:15" s="18" customFormat="1" ht="15.75">
      <c r="A69" s="36">
        <f>A68/B67</f>
        <v>2.6706000000000003</v>
      </c>
      <c r="B69" s="30"/>
      <c r="C69" s="8" t="s">
        <v>17</v>
      </c>
      <c r="D69" s="7"/>
      <c r="E69" s="32"/>
      <c r="F69" s="36">
        <f>A69</f>
        <v>2.6706000000000003</v>
      </c>
      <c r="G69" s="9"/>
      <c r="H69" s="33">
        <f>D69*B69/1000</f>
        <v>0</v>
      </c>
      <c r="I69" s="34">
        <f t="shared" si="3"/>
        <v>0</v>
      </c>
    </row>
    <row r="70" spans="1:15" s="18" customFormat="1" ht="15.75">
      <c r="A70" s="36"/>
      <c r="B70" s="30"/>
      <c r="C70" s="8"/>
      <c r="D70" s="7"/>
      <c r="E70" s="32"/>
      <c r="F70" s="36"/>
      <c r="G70" s="9"/>
      <c r="H70" s="33"/>
      <c r="I70" s="34">
        <f t="shared" si="3"/>
        <v>0</v>
      </c>
    </row>
    <row r="71" spans="1:15" s="18" customFormat="1" ht="15.75">
      <c r="A71" s="38"/>
      <c r="B71" s="29">
        <v>95</v>
      </c>
      <c r="C71" s="39" t="s">
        <v>32</v>
      </c>
      <c r="D71" s="8"/>
      <c r="E71" s="9"/>
      <c r="F71" s="31"/>
      <c r="G71" s="9"/>
      <c r="H71" s="33"/>
      <c r="I71" s="34">
        <f t="shared" si="3"/>
        <v>0</v>
      </c>
    </row>
    <row r="72" spans="1:15" s="18" customFormat="1">
      <c r="A72" s="28">
        <f>E72*F72</f>
        <v>33.725000000000001</v>
      </c>
      <c r="B72" s="7">
        <v>5</v>
      </c>
      <c r="C72" s="40" t="s">
        <v>37</v>
      </c>
      <c r="D72" s="7">
        <v>95</v>
      </c>
      <c r="E72" s="32">
        <f>D72*B72/1000</f>
        <v>0.47499999999999998</v>
      </c>
      <c r="F72" s="28">
        <v>71</v>
      </c>
      <c r="G72" s="35">
        <f>E72</f>
        <v>0.47499999999999998</v>
      </c>
      <c r="H72" s="33">
        <f>D72*B72/1000</f>
        <v>0.47499999999999998</v>
      </c>
      <c r="I72" s="34">
        <f t="shared" si="3"/>
        <v>33.725000000000001</v>
      </c>
    </row>
    <row r="73" spans="1:15" s="18" customFormat="1">
      <c r="A73" s="28">
        <f>SUM(A72)</f>
        <v>33.725000000000001</v>
      </c>
      <c r="B73" s="8"/>
      <c r="C73" s="8" t="s">
        <v>16</v>
      </c>
      <c r="D73" s="7"/>
      <c r="E73" s="32"/>
      <c r="F73" s="28"/>
      <c r="G73" s="9"/>
      <c r="H73" s="33">
        <f>D73*B73/1000</f>
        <v>0</v>
      </c>
      <c r="I73" s="34">
        <f t="shared" si="3"/>
        <v>0</v>
      </c>
    </row>
    <row r="74" spans="1:15" s="18" customFormat="1" ht="15.75">
      <c r="A74" s="36">
        <f>A73/B72</f>
        <v>6.7450000000000001</v>
      </c>
      <c r="B74" s="30"/>
      <c r="C74" s="8" t="s">
        <v>17</v>
      </c>
      <c r="D74" s="7"/>
      <c r="E74" s="32"/>
      <c r="F74" s="36">
        <f>A74</f>
        <v>6.7450000000000001</v>
      </c>
      <c r="G74" s="9"/>
      <c r="H74" s="33">
        <f>D74*B74/1000</f>
        <v>0</v>
      </c>
      <c r="I74" s="34">
        <f t="shared" si="3"/>
        <v>0</v>
      </c>
    </row>
    <row r="75" spans="1:15" s="18" customFormat="1" ht="15.75">
      <c r="A75" s="36"/>
      <c r="B75" s="30"/>
      <c r="C75" s="8"/>
      <c r="D75" s="7"/>
      <c r="E75" s="32"/>
      <c r="F75" s="36"/>
      <c r="G75" s="9"/>
      <c r="H75" s="33"/>
      <c r="I75" s="34">
        <f t="shared" si="3"/>
        <v>0</v>
      </c>
    </row>
    <row r="76" spans="1:15" s="18" customFormat="1" ht="15.75">
      <c r="A76" s="36">
        <f>A73+A68+A62+A45+A33+A27+A21+A55</f>
        <v>403.95860000000005</v>
      </c>
      <c r="B76" s="8"/>
      <c r="C76" s="30" t="s">
        <v>21</v>
      </c>
      <c r="D76" s="8"/>
      <c r="E76" s="9"/>
      <c r="F76" s="36">
        <f>F77*B72</f>
        <v>403.95860000000005</v>
      </c>
      <c r="G76" s="9"/>
      <c r="H76" s="41"/>
      <c r="I76" s="34">
        <f>SUM(I16:I75)</f>
        <v>403.95860000000005</v>
      </c>
    </row>
    <row r="77" spans="1:15" s="18" customFormat="1" ht="15.75">
      <c r="A77" s="36">
        <f>A76/B72</f>
        <v>80.791720000000012</v>
      </c>
      <c r="B77" s="8"/>
      <c r="C77" s="30" t="s">
        <v>17</v>
      </c>
      <c r="D77" s="8"/>
      <c r="E77" s="9"/>
      <c r="F77" s="36">
        <f>A77</f>
        <v>80.791720000000012</v>
      </c>
      <c r="G77" s="9"/>
      <c r="H77" s="33"/>
      <c r="I77" s="34"/>
    </row>
    <row r="78" spans="1:15" s="18" customFormat="1" ht="15.75">
      <c r="C78" s="1254" t="s">
        <v>33</v>
      </c>
      <c r="D78" s="1254"/>
      <c r="E78" s="1254"/>
      <c r="F78" s="1254"/>
      <c r="G78" s="1254"/>
      <c r="H78" s="42"/>
      <c r="I78" s="43"/>
    </row>
    <row r="79" spans="1:15" s="18" customFormat="1" ht="15.75">
      <c r="C79" s="1254" t="s">
        <v>22</v>
      </c>
      <c r="D79" s="1254"/>
      <c r="E79" s="1254"/>
      <c r="F79" s="1254"/>
      <c r="G79" s="1254"/>
      <c r="H79" s="42"/>
      <c r="I79" s="43"/>
    </row>
    <row r="80" spans="1:15" s="18" customFormat="1" ht="15.75">
      <c r="B80" s="44"/>
      <c r="C80" s="44" t="s">
        <v>23</v>
      </c>
      <c r="D80" s="44"/>
      <c r="E80" s="44"/>
      <c r="F80" s="44"/>
      <c r="G80" s="44"/>
      <c r="H80" s="43"/>
      <c r="I80" s="43"/>
    </row>
  </sheetData>
  <mergeCells count="13">
    <mergeCell ref="C79:G79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48:D48"/>
    <mergeCell ref="C58:D58"/>
    <mergeCell ref="C78:G78"/>
  </mergeCells>
  <pageMargins left="0.7" right="0.7" top="0.75" bottom="0.75" header="0.3" footer="0.3"/>
  <pageSetup paperSize="9" scale="5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7"/>
  <sheetViews>
    <sheetView view="pageBreakPreview" topLeftCell="A13" zoomScale="60" workbookViewId="0">
      <selection activeCell="Q35" sqref="Q35"/>
    </sheetView>
  </sheetViews>
  <sheetFormatPr defaultRowHeight="15"/>
  <cols>
    <col min="1" max="1" width="17.140625" customWidth="1"/>
    <col min="2" max="2" width="13.7109375" customWidth="1"/>
    <col min="3" max="3" width="52.7109375" customWidth="1"/>
    <col min="4" max="4" width="11.85546875" customWidth="1"/>
    <col min="5" max="5" width="12.5703125" customWidth="1"/>
    <col min="6" max="6" width="13.5703125" customWidth="1"/>
    <col min="7" max="7" width="13.28515625" customWidth="1"/>
    <col min="8" max="8" width="12.7109375" customWidth="1"/>
    <col min="9" max="9" width="14.7109375" customWidth="1"/>
  </cols>
  <sheetData>
    <row r="1" spans="1:9">
      <c r="H1" s="1"/>
      <c r="I1" s="1"/>
    </row>
    <row r="2" spans="1:9" ht="18.75">
      <c r="A2" s="2"/>
      <c r="B2" s="1255" t="s">
        <v>0</v>
      </c>
      <c r="C2" s="1255"/>
      <c r="D2" s="1255"/>
      <c r="E2" s="1255"/>
      <c r="F2" s="1255"/>
      <c r="G2" s="1255"/>
      <c r="H2" s="1"/>
      <c r="I2" s="1"/>
    </row>
    <row r="3" spans="1:9" ht="15.75">
      <c r="A3" s="2"/>
      <c r="B3" s="1256"/>
      <c r="C3" s="1256"/>
      <c r="D3" s="1256"/>
      <c r="E3" s="1256"/>
      <c r="F3" s="1256"/>
      <c r="G3" s="1256"/>
      <c r="H3" s="1"/>
      <c r="I3" s="1"/>
    </row>
    <row r="4" spans="1:9" ht="15.75">
      <c r="A4" s="2"/>
      <c r="B4" s="1257"/>
      <c r="C4" s="1259" t="s">
        <v>1</v>
      </c>
      <c r="D4" s="1261" t="s">
        <v>2</v>
      </c>
      <c r="E4" s="1263" t="s">
        <v>3</v>
      </c>
      <c r="F4" s="3"/>
      <c r="G4" s="4"/>
      <c r="H4" s="1"/>
      <c r="I4" s="1"/>
    </row>
    <row r="5" spans="1:9" ht="24" customHeight="1">
      <c r="A5" s="5"/>
      <c r="B5" s="1258"/>
      <c r="C5" s="1260"/>
      <c r="D5" s="1262"/>
      <c r="E5" s="1264"/>
      <c r="F5" s="1265" t="s">
        <v>4</v>
      </c>
      <c r="G5" s="1266"/>
      <c r="H5" s="1"/>
      <c r="I5" s="1"/>
    </row>
    <row r="6" spans="1:9" ht="18">
      <c r="A6" s="6"/>
      <c r="B6" s="7"/>
      <c r="C6" s="8"/>
      <c r="D6" s="9"/>
      <c r="E6" s="10"/>
      <c r="F6" s="1248" t="s">
        <v>5</v>
      </c>
      <c r="G6" s="1249"/>
      <c r="H6" s="1"/>
      <c r="I6" s="1"/>
    </row>
    <row r="7" spans="1:9" ht="18">
      <c r="A7" s="6"/>
      <c r="B7" s="11"/>
      <c r="C7" s="8"/>
      <c r="D7" s="9"/>
      <c r="E7" s="10"/>
      <c r="F7" s="12"/>
      <c r="G7" s="51"/>
      <c r="H7" s="1"/>
      <c r="I7" s="1"/>
    </row>
    <row r="8" spans="1:9" ht="18">
      <c r="A8" s="6"/>
      <c r="B8" s="11"/>
      <c r="C8" s="13"/>
      <c r="D8" s="9"/>
      <c r="E8" s="10"/>
      <c r="F8" s="1250"/>
      <c r="G8" s="1251"/>
      <c r="H8" s="1"/>
      <c r="I8" s="1"/>
    </row>
    <row r="9" spans="1:9" ht="18">
      <c r="A9" s="6"/>
      <c r="B9" s="11"/>
      <c r="C9" s="14"/>
      <c r="D9" s="9"/>
      <c r="E9" s="10"/>
      <c r="F9" s="3"/>
      <c r="G9" s="15"/>
      <c r="H9" s="1"/>
      <c r="I9" s="1"/>
    </row>
    <row r="10" spans="1:9" ht="18">
      <c r="A10" s="16"/>
      <c r="B10" s="17"/>
      <c r="C10" s="13"/>
      <c r="D10" s="9"/>
      <c r="E10" s="10"/>
      <c r="F10" s="3"/>
      <c r="G10" s="15"/>
      <c r="H10" s="1"/>
      <c r="I10" s="1"/>
    </row>
    <row r="11" spans="1:9" ht="20.25">
      <c r="A11" s="2"/>
      <c r="B11" s="18"/>
      <c r="C11" s="19" t="s">
        <v>65</v>
      </c>
      <c r="D11" s="4"/>
      <c r="E11" s="3"/>
      <c r="F11" s="3"/>
      <c r="G11" s="4"/>
      <c r="H11" s="1"/>
      <c r="I11" s="1"/>
    </row>
    <row r="12" spans="1:9" ht="60">
      <c r="A12" s="20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1" t="s">
        <v>11</v>
      </c>
      <c r="G12" s="22" t="s">
        <v>12</v>
      </c>
      <c r="H12" s="1"/>
      <c r="I12" s="1"/>
    </row>
    <row r="13" spans="1:9" ht="20.25">
      <c r="A13" s="23"/>
      <c r="B13" s="24"/>
      <c r="C13" s="25" t="s">
        <v>71</v>
      </c>
      <c r="D13" s="26"/>
      <c r="E13" s="27"/>
      <c r="F13" s="24"/>
      <c r="G13" s="27"/>
      <c r="H13" s="1"/>
      <c r="I13" s="1"/>
    </row>
    <row r="14" spans="1:9" s="18" customFormat="1" ht="15.75">
      <c r="A14" s="36"/>
      <c r="B14" s="8"/>
      <c r="C14" s="50" t="s">
        <v>53</v>
      </c>
      <c r="D14" s="11"/>
      <c r="E14" s="32"/>
      <c r="F14" s="36"/>
      <c r="G14" s="32"/>
      <c r="H14" s="33"/>
      <c r="I14" s="34">
        <f t="shared" ref="I14:I42" si="0">G14*F14</f>
        <v>0</v>
      </c>
    </row>
    <row r="15" spans="1:9" s="18" customFormat="1" ht="15.75">
      <c r="A15" s="28"/>
      <c r="B15" s="29">
        <v>100</v>
      </c>
      <c r="C15" s="1252" t="s">
        <v>78</v>
      </c>
      <c r="D15" s="1253"/>
      <c r="E15" s="32"/>
      <c r="F15" s="7"/>
      <c r="G15" s="32"/>
      <c r="H15" s="33"/>
      <c r="I15" s="34">
        <f t="shared" si="0"/>
        <v>0</v>
      </c>
    </row>
    <row r="16" spans="1:9" s="18" customFormat="1">
      <c r="A16" s="28">
        <f t="shared" ref="A16:A21" si="1">E16*F16</f>
        <v>450.21600000000001</v>
      </c>
      <c r="B16" s="7">
        <v>16</v>
      </c>
      <c r="C16" s="8" t="s">
        <v>26</v>
      </c>
      <c r="D16" s="7">
        <v>78</v>
      </c>
      <c r="E16" s="32">
        <f>B16*D16/1000</f>
        <v>1.248</v>
      </c>
      <c r="F16" s="28">
        <v>360.75</v>
      </c>
      <c r="G16" s="32">
        <f>E16</f>
        <v>1.248</v>
      </c>
      <c r="H16" s="33">
        <f t="shared" ref="H16:H23" si="2">D16*B16/1000</f>
        <v>1.248</v>
      </c>
      <c r="I16" s="34">
        <f t="shared" si="0"/>
        <v>450.21600000000001</v>
      </c>
    </row>
    <row r="17" spans="1:15" s="18" customFormat="1">
      <c r="A17" s="28">
        <f t="shared" si="1"/>
        <v>7.2960000000000003</v>
      </c>
      <c r="B17" s="7">
        <v>16</v>
      </c>
      <c r="C17" s="8" t="s">
        <v>27</v>
      </c>
      <c r="D17" s="7">
        <v>12</v>
      </c>
      <c r="E17" s="32">
        <f>D17*B17/1000</f>
        <v>0.192</v>
      </c>
      <c r="F17" s="28">
        <v>38</v>
      </c>
      <c r="G17" s="32">
        <f t="shared" ref="G17:G19" si="3">E17</f>
        <v>0.192</v>
      </c>
      <c r="H17" s="33">
        <f t="shared" si="2"/>
        <v>0.192</v>
      </c>
      <c r="I17" s="34">
        <f t="shared" si="0"/>
        <v>7.2960000000000003</v>
      </c>
    </row>
    <row r="18" spans="1:15" s="18" customFormat="1">
      <c r="A18" s="28">
        <f t="shared" si="1"/>
        <v>57.135359999999999</v>
      </c>
      <c r="B18" s="7">
        <v>16</v>
      </c>
      <c r="C18" s="40" t="s">
        <v>13</v>
      </c>
      <c r="D18" s="7">
        <v>6</v>
      </c>
      <c r="E18" s="32">
        <f>D18*B18/1000</f>
        <v>9.6000000000000002E-2</v>
      </c>
      <c r="F18" s="28">
        <v>595.16</v>
      </c>
      <c r="G18" s="32">
        <f>E18+E27</f>
        <v>0.17599999999999999</v>
      </c>
      <c r="H18" s="33">
        <f t="shared" si="2"/>
        <v>9.6000000000000002E-2</v>
      </c>
      <c r="I18" s="34">
        <f t="shared" si="0"/>
        <v>104.74815999999998</v>
      </c>
    </row>
    <row r="19" spans="1:15" s="18" customFormat="1">
      <c r="A19" s="28">
        <f t="shared" si="1"/>
        <v>4.6399999999999997</v>
      </c>
      <c r="B19" s="7">
        <v>16</v>
      </c>
      <c r="C19" s="40" t="s">
        <v>40</v>
      </c>
      <c r="D19" s="7">
        <v>10</v>
      </c>
      <c r="E19" s="32">
        <f>D19*B19/1000</f>
        <v>0.16</v>
      </c>
      <c r="F19" s="28">
        <v>29</v>
      </c>
      <c r="G19" s="32">
        <f t="shared" si="3"/>
        <v>0.16</v>
      </c>
      <c r="H19" s="33">
        <f t="shared" si="2"/>
        <v>0.16</v>
      </c>
      <c r="I19" s="34">
        <f t="shared" si="0"/>
        <v>4.6399999999999997</v>
      </c>
    </row>
    <row r="20" spans="1:15" s="18" customFormat="1">
      <c r="A20" s="28">
        <f t="shared" si="1"/>
        <v>0.25600000000000001</v>
      </c>
      <c r="B20" s="7">
        <v>16</v>
      </c>
      <c r="C20" s="40" t="s">
        <v>31</v>
      </c>
      <c r="D20" s="7">
        <v>1</v>
      </c>
      <c r="E20" s="32">
        <f>B20*D20/1000</f>
        <v>1.6E-2</v>
      </c>
      <c r="F20" s="28">
        <v>16</v>
      </c>
      <c r="G20" s="32">
        <f>E20+E28</f>
        <v>3.2000000000000001E-2</v>
      </c>
      <c r="H20" s="33">
        <f t="shared" si="2"/>
        <v>1.6E-2</v>
      </c>
      <c r="I20" s="34">
        <f t="shared" si="0"/>
        <v>0.51200000000000001</v>
      </c>
    </row>
    <row r="21" spans="1:15" s="18" customFormat="1">
      <c r="A21" s="28">
        <f t="shared" si="1"/>
        <v>21.023999999999997</v>
      </c>
      <c r="B21" s="7">
        <v>16</v>
      </c>
      <c r="C21" s="40" t="s">
        <v>79</v>
      </c>
      <c r="D21" s="7">
        <v>18</v>
      </c>
      <c r="E21" s="32">
        <f>D21*B21/1000</f>
        <v>0.28799999999999998</v>
      </c>
      <c r="F21" s="28">
        <v>73</v>
      </c>
      <c r="G21" s="32">
        <f>E21</f>
        <v>0.28799999999999998</v>
      </c>
      <c r="H21" s="33">
        <f t="shared" si="2"/>
        <v>0.28799999999999998</v>
      </c>
      <c r="I21" s="34">
        <f t="shared" si="0"/>
        <v>21.023999999999997</v>
      </c>
    </row>
    <row r="22" spans="1:15" s="18" customFormat="1">
      <c r="A22" s="28">
        <f>SUM(A16:A21)</f>
        <v>540.56736000000001</v>
      </c>
      <c r="B22" s="7"/>
      <c r="C22" s="45" t="s">
        <v>16</v>
      </c>
      <c r="D22" s="7"/>
      <c r="E22" s="32"/>
      <c r="F22" s="28"/>
      <c r="G22" s="35"/>
      <c r="H22" s="33">
        <f t="shared" si="2"/>
        <v>0</v>
      </c>
      <c r="I22" s="34">
        <f t="shared" si="0"/>
        <v>0</v>
      </c>
    </row>
    <row r="23" spans="1:15" s="18" customFormat="1" ht="15.75">
      <c r="A23" s="36">
        <f>A22/B21</f>
        <v>33.78546</v>
      </c>
      <c r="B23" s="7"/>
      <c r="C23" s="45" t="s">
        <v>17</v>
      </c>
      <c r="D23" s="7"/>
      <c r="E23" s="32"/>
      <c r="F23" s="36">
        <f>A23</f>
        <v>33.78546</v>
      </c>
      <c r="G23" s="35"/>
      <c r="H23" s="33">
        <f t="shared" si="2"/>
        <v>0</v>
      </c>
      <c r="I23" s="34">
        <f t="shared" si="0"/>
        <v>0</v>
      </c>
    </row>
    <row r="24" spans="1:15" s="18" customFormat="1" ht="15.75">
      <c r="A24" s="36"/>
      <c r="B24" s="7"/>
      <c r="C24" s="46"/>
      <c r="D24" s="11"/>
      <c r="E24" s="32"/>
      <c r="F24" s="36"/>
      <c r="G24" s="35"/>
      <c r="H24" s="33"/>
      <c r="I24" s="34"/>
    </row>
    <row r="25" spans="1:15" s="18" customFormat="1" ht="15.75">
      <c r="A25" s="28"/>
      <c r="B25" s="29">
        <v>150</v>
      </c>
      <c r="C25" s="1252" t="s">
        <v>80</v>
      </c>
      <c r="D25" s="1253"/>
      <c r="E25" s="32"/>
      <c r="F25" s="7"/>
      <c r="G25" s="32"/>
      <c r="H25" s="33"/>
      <c r="I25" s="34">
        <f t="shared" si="0"/>
        <v>0</v>
      </c>
    </row>
    <row r="26" spans="1:15" s="18" customFormat="1">
      <c r="A26" s="28">
        <f t="shared" ref="A26:A28" si="4">E26*F26</f>
        <v>51.12</v>
      </c>
      <c r="B26" s="7">
        <v>16</v>
      </c>
      <c r="C26" s="8" t="s">
        <v>81</v>
      </c>
      <c r="D26" s="7">
        <v>71</v>
      </c>
      <c r="E26" s="32">
        <f>B26*D26/1000</f>
        <v>1.1359999999999999</v>
      </c>
      <c r="F26" s="28">
        <v>45</v>
      </c>
      <c r="G26" s="32">
        <f>E26</f>
        <v>1.1359999999999999</v>
      </c>
      <c r="H26" s="33">
        <f t="shared" ref="H26:H30" si="5">D26*B26/1000</f>
        <v>1.1359999999999999</v>
      </c>
      <c r="I26" s="34">
        <f t="shared" si="0"/>
        <v>51.12</v>
      </c>
    </row>
    <row r="27" spans="1:15" s="18" customFormat="1">
      <c r="A27" s="28">
        <f t="shared" si="4"/>
        <v>47.6128</v>
      </c>
      <c r="B27" s="7">
        <v>16</v>
      </c>
      <c r="C27" s="8" t="s">
        <v>50</v>
      </c>
      <c r="D27" s="7">
        <v>5</v>
      </c>
      <c r="E27" s="32">
        <f>D27*B27/1000</f>
        <v>0.08</v>
      </c>
      <c r="F27" s="28">
        <v>595.16</v>
      </c>
      <c r="G27" s="32"/>
      <c r="H27" s="33">
        <f t="shared" si="5"/>
        <v>0.08</v>
      </c>
      <c r="I27" s="34">
        <f t="shared" si="0"/>
        <v>0</v>
      </c>
    </row>
    <row r="28" spans="1:15" s="18" customFormat="1">
      <c r="A28" s="28">
        <f t="shared" si="4"/>
        <v>0.25600000000000001</v>
      </c>
      <c r="B28" s="7">
        <v>16</v>
      </c>
      <c r="C28" s="40" t="s">
        <v>31</v>
      </c>
      <c r="D28" s="7">
        <v>1</v>
      </c>
      <c r="E28" s="32">
        <f>B28*D28/1000</f>
        <v>1.6E-2</v>
      </c>
      <c r="F28" s="28">
        <v>16</v>
      </c>
      <c r="G28" s="32"/>
      <c r="H28" s="33">
        <f t="shared" si="5"/>
        <v>1.6E-2</v>
      </c>
      <c r="I28" s="34">
        <f t="shared" si="0"/>
        <v>0</v>
      </c>
    </row>
    <row r="29" spans="1:15" s="18" customFormat="1">
      <c r="A29" s="28">
        <f>SUM(A26:A28)</f>
        <v>98.988799999999998</v>
      </c>
      <c r="B29" s="7"/>
      <c r="C29" s="45" t="s">
        <v>16</v>
      </c>
      <c r="D29" s="7"/>
      <c r="E29" s="32"/>
      <c r="F29" s="28"/>
      <c r="G29" s="35"/>
      <c r="H29" s="33">
        <f t="shared" si="5"/>
        <v>0</v>
      </c>
      <c r="I29" s="34">
        <f t="shared" si="0"/>
        <v>0</v>
      </c>
    </row>
    <row r="30" spans="1:15" s="18" customFormat="1" ht="15.75">
      <c r="A30" s="36">
        <f>A29/B28</f>
        <v>6.1867999999999999</v>
      </c>
      <c r="B30" s="7"/>
      <c r="C30" s="45" t="s">
        <v>17</v>
      </c>
      <c r="D30" s="7"/>
      <c r="E30" s="32"/>
      <c r="F30" s="36">
        <f>A30</f>
        <v>6.1867999999999999</v>
      </c>
      <c r="G30" s="35"/>
      <c r="H30" s="33">
        <f t="shared" si="5"/>
        <v>0</v>
      </c>
      <c r="I30" s="34">
        <f t="shared" si="0"/>
        <v>0</v>
      </c>
    </row>
    <row r="31" spans="1:15" s="18" customFormat="1" ht="15.75">
      <c r="A31" s="36"/>
      <c r="B31" s="7"/>
      <c r="C31" s="46"/>
      <c r="D31" s="11"/>
      <c r="E31" s="32"/>
      <c r="F31" s="36"/>
      <c r="G31" s="35"/>
      <c r="H31" s="33"/>
      <c r="I31" s="34">
        <f t="shared" si="0"/>
        <v>0</v>
      </c>
    </row>
    <row r="32" spans="1:15" s="18" customFormat="1" ht="15.75">
      <c r="A32" s="38"/>
      <c r="B32" s="29">
        <v>200</v>
      </c>
      <c r="C32" s="39" t="s">
        <v>82</v>
      </c>
      <c r="D32" s="8"/>
      <c r="E32" s="9"/>
      <c r="F32" s="31"/>
      <c r="G32" s="32"/>
      <c r="H32" s="33"/>
      <c r="I32" s="34">
        <f t="shared" si="0"/>
        <v>0</v>
      </c>
      <c r="O32" s="18" t="s">
        <v>18</v>
      </c>
    </row>
    <row r="33" spans="1:9" s="18" customFormat="1">
      <c r="A33" s="28">
        <f>E33*F33</f>
        <v>19.2864</v>
      </c>
      <c r="B33" s="7">
        <v>16</v>
      </c>
      <c r="C33" s="40" t="s">
        <v>83</v>
      </c>
      <c r="D33" s="7">
        <v>20</v>
      </c>
      <c r="E33" s="32">
        <f>D33*B33/1000</f>
        <v>0.32</v>
      </c>
      <c r="F33" s="28">
        <v>60.27</v>
      </c>
      <c r="G33" s="35">
        <f>E33</f>
        <v>0.32</v>
      </c>
      <c r="H33" s="33">
        <f>D33*B33/1000</f>
        <v>0.32</v>
      </c>
      <c r="I33" s="34">
        <f>G33*F33</f>
        <v>19.2864</v>
      </c>
    </row>
    <row r="34" spans="1:9" s="18" customFormat="1">
      <c r="A34" s="28">
        <f>E34*F34</f>
        <v>23.443200000000001</v>
      </c>
      <c r="B34" s="7">
        <v>16</v>
      </c>
      <c r="C34" s="40" t="s">
        <v>14</v>
      </c>
      <c r="D34" s="7">
        <v>20</v>
      </c>
      <c r="E34" s="32">
        <f>D34*B34/1000</f>
        <v>0.32</v>
      </c>
      <c r="F34" s="28">
        <v>73.260000000000005</v>
      </c>
      <c r="G34" s="35">
        <f>E34</f>
        <v>0.32</v>
      </c>
      <c r="H34" s="33">
        <f>D34*B34/1000</f>
        <v>0.32</v>
      </c>
      <c r="I34" s="34">
        <f>G34*F34</f>
        <v>23.443200000000001</v>
      </c>
    </row>
    <row r="35" spans="1:9" s="18" customFormat="1">
      <c r="A35" s="28">
        <f>SUM(A33:A34)</f>
        <v>42.729600000000005</v>
      </c>
      <c r="B35" s="8"/>
      <c r="C35" s="8" t="s">
        <v>16</v>
      </c>
      <c r="D35" s="7"/>
      <c r="E35" s="32"/>
      <c r="F35" s="28"/>
      <c r="G35" s="9"/>
      <c r="H35" s="33">
        <f>D35*B35/1000</f>
        <v>0</v>
      </c>
      <c r="I35" s="34">
        <f t="shared" si="0"/>
        <v>0</v>
      </c>
    </row>
    <row r="36" spans="1:9" s="18" customFormat="1" ht="15.75">
      <c r="A36" s="36">
        <f>A35/B34</f>
        <v>2.6706000000000003</v>
      </c>
      <c r="B36" s="30"/>
      <c r="C36" s="8" t="s">
        <v>17</v>
      </c>
      <c r="D36" s="7"/>
      <c r="E36" s="32"/>
      <c r="F36" s="36">
        <f>A36</f>
        <v>2.6706000000000003</v>
      </c>
      <c r="G36" s="9"/>
      <c r="H36" s="33">
        <f>D36*B36/1000</f>
        <v>0</v>
      </c>
      <c r="I36" s="34">
        <f t="shared" si="0"/>
        <v>0</v>
      </c>
    </row>
    <row r="37" spans="1:9" s="18" customFormat="1" ht="15.75">
      <c r="A37" s="36"/>
      <c r="B37" s="30"/>
      <c r="C37" s="8"/>
      <c r="D37" s="7"/>
      <c r="E37" s="32"/>
      <c r="F37" s="36"/>
      <c r="G37" s="9"/>
      <c r="H37" s="33"/>
      <c r="I37" s="34">
        <f t="shared" si="0"/>
        <v>0</v>
      </c>
    </row>
    <row r="38" spans="1:9" s="18" customFormat="1" ht="15.75">
      <c r="A38" s="38"/>
      <c r="B38" s="29">
        <v>25</v>
      </c>
      <c r="C38" s="39" t="s">
        <v>32</v>
      </c>
      <c r="D38" s="8"/>
      <c r="E38" s="9"/>
      <c r="F38" s="31"/>
      <c r="G38" s="9"/>
      <c r="H38" s="33"/>
      <c r="I38" s="34">
        <f t="shared" si="0"/>
        <v>0</v>
      </c>
    </row>
    <row r="39" spans="1:9" s="18" customFormat="1">
      <c r="A39" s="28">
        <f>E39*F39</f>
        <v>28.400000000000002</v>
      </c>
      <c r="B39" s="7">
        <v>16</v>
      </c>
      <c r="C39" s="40" t="s">
        <v>37</v>
      </c>
      <c r="D39" s="7">
        <v>25</v>
      </c>
      <c r="E39" s="32">
        <f>D39*B39/1000</f>
        <v>0.4</v>
      </c>
      <c r="F39" s="28">
        <v>71</v>
      </c>
      <c r="G39" s="35">
        <f>E39</f>
        <v>0.4</v>
      </c>
      <c r="H39" s="33">
        <f>D39*B39/1000</f>
        <v>0.4</v>
      </c>
      <c r="I39" s="34">
        <f t="shared" si="0"/>
        <v>28.400000000000002</v>
      </c>
    </row>
    <row r="40" spans="1:9" s="18" customFormat="1">
      <c r="A40" s="28">
        <f>SUM(A39)</f>
        <v>28.400000000000002</v>
      </c>
      <c r="B40" s="8"/>
      <c r="C40" s="8" t="s">
        <v>16</v>
      </c>
      <c r="D40" s="7"/>
      <c r="E40" s="32"/>
      <c r="F40" s="28"/>
      <c r="G40" s="9"/>
      <c r="H40" s="33">
        <f>D40*B40/1000</f>
        <v>0</v>
      </c>
      <c r="I40" s="34">
        <f t="shared" si="0"/>
        <v>0</v>
      </c>
    </row>
    <row r="41" spans="1:9" s="18" customFormat="1" ht="15.75">
      <c r="A41" s="36">
        <f>A40/B39</f>
        <v>1.7750000000000001</v>
      </c>
      <c r="B41" s="30"/>
      <c r="C41" s="8" t="s">
        <v>17</v>
      </c>
      <c r="D41" s="7"/>
      <c r="E41" s="32"/>
      <c r="F41" s="36">
        <f>A41</f>
        <v>1.7750000000000001</v>
      </c>
      <c r="G41" s="9"/>
      <c r="H41" s="33">
        <f>D41*B41/1000</f>
        <v>0</v>
      </c>
      <c r="I41" s="34">
        <f t="shared" si="0"/>
        <v>0</v>
      </c>
    </row>
    <row r="42" spans="1:9" s="18" customFormat="1" ht="15.75">
      <c r="A42" s="36"/>
      <c r="B42" s="30"/>
      <c r="C42" s="8"/>
      <c r="D42" s="7"/>
      <c r="E42" s="32"/>
      <c r="F42" s="36"/>
      <c r="G42" s="9"/>
      <c r="H42" s="33"/>
      <c r="I42" s="34">
        <f t="shared" si="0"/>
        <v>0</v>
      </c>
    </row>
    <row r="43" spans="1:9" s="18" customFormat="1" ht="15.75">
      <c r="A43" s="36">
        <f>A40+A35+A29+A22</f>
        <v>710.68576000000007</v>
      </c>
      <c r="B43" s="8"/>
      <c r="C43" s="30" t="s">
        <v>21</v>
      </c>
      <c r="D43" s="8"/>
      <c r="E43" s="9"/>
      <c r="F43" s="36">
        <f>F44*B39</f>
        <v>710.68576000000007</v>
      </c>
      <c r="G43" s="9"/>
      <c r="H43" s="41"/>
      <c r="I43" s="34">
        <f>SUM(I14:I42)</f>
        <v>710.68575999999996</v>
      </c>
    </row>
    <row r="44" spans="1:9" s="18" customFormat="1" ht="15.75">
      <c r="A44" s="36">
        <f>A43/B39</f>
        <v>44.417860000000005</v>
      </c>
      <c r="B44" s="8"/>
      <c r="C44" s="30" t="s">
        <v>17</v>
      </c>
      <c r="D44" s="8"/>
      <c r="E44" s="9"/>
      <c r="F44" s="36">
        <f>A44</f>
        <v>44.417860000000005</v>
      </c>
      <c r="G44" s="9"/>
      <c r="H44" s="33"/>
      <c r="I44" s="34"/>
    </row>
    <row r="45" spans="1:9" s="18" customFormat="1" ht="15.75">
      <c r="C45" s="1254" t="s">
        <v>33</v>
      </c>
      <c r="D45" s="1254"/>
      <c r="E45" s="1254"/>
      <c r="F45" s="1254"/>
      <c r="G45" s="1254"/>
      <c r="H45" s="42"/>
      <c r="I45" s="43"/>
    </row>
    <row r="46" spans="1:9" s="18" customFormat="1" ht="15.75">
      <c r="C46" s="1254" t="s">
        <v>22</v>
      </c>
      <c r="D46" s="1254"/>
      <c r="E46" s="1254"/>
      <c r="F46" s="1254"/>
      <c r="G46" s="1254"/>
      <c r="H46" s="42"/>
      <c r="I46" s="43"/>
    </row>
    <row r="47" spans="1:9" s="18" customFormat="1" ht="15.75">
      <c r="B47" s="44"/>
      <c r="C47" s="44" t="s">
        <v>23</v>
      </c>
      <c r="D47" s="44"/>
      <c r="E47" s="44"/>
      <c r="F47" s="44"/>
      <c r="G47" s="44"/>
      <c r="H47" s="43"/>
      <c r="I47" s="43"/>
    </row>
  </sheetData>
  <mergeCells count="13">
    <mergeCell ref="C46:G4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45:G45"/>
  </mergeCells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56</vt:i4>
      </vt:variant>
    </vt:vector>
  </HeadingPairs>
  <TitlesOfParts>
    <vt:vector size="112" baseType="lpstr">
      <vt:lpstr>07.11.о</vt:lpstr>
      <vt:lpstr>07.11.л</vt:lpstr>
      <vt:lpstr>07.11ш</vt:lpstr>
      <vt:lpstr>07.11с</vt:lpstr>
      <vt:lpstr>07.11к</vt:lpstr>
      <vt:lpstr>07.11н</vt:lpstr>
      <vt:lpstr>07.11м</vt:lpstr>
      <vt:lpstr>08.11о</vt:lpstr>
      <vt:lpstr>08.11л</vt:lpstr>
      <vt:lpstr>08.11ш</vt:lpstr>
      <vt:lpstr>08.11с</vt:lpstr>
      <vt:lpstr>08.11к</vt:lpstr>
      <vt:lpstr>08.11н</vt:lpstr>
      <vt:lpstr>08.11м</vt:lpstr>
      <vt:lpstr>09.11.ш</vt:lpstr>
      <vt:lpstr>09.11.к</vt:lpstr>
      <vt:lpstr>18.10.с</vt:lpstr>
      <vt:lpstr>09.11.л</vt:lpstr>
      <vt:lpstr>09.11.о</vt:lpstr>
      <vt:lpstr>09.11.н</vt:lpstr>
      <vt:lpstr>09.11.м</vt:lpstr>
      <vt:lpstr>10.11.ш</vt:lpstr>
      <vt:lpstr>10.11.к</vt:lpstr>
      <vt:lpstr>10.11.с</vt:lpstr>
      <vt:lpstr>10.11.л</vt:lpstr>
      <vt:lpstr>10.11.о</vt:lpstr>
      <vt:lpstr>10.11.н</vt:lpstr>
      <vt:lpstr>10.11.м</vt:lpstr>
      <vt:lpstr>13.11.ш</vt:lpstr>
      <vt:lpstr>13.11.к</vt:lpstr>
      <vt:lpstr>13.11.с</vt:lpstr>
      <vt:lpstr>13.11.л</vt:lpstr>
      <vt:lpstr>13.11.о</vt:lpstr>
      <vt:lpstr>13.11.н</vt:lpstr>
      <vt:lpstr>13.11.м</vt:lpstr>
      <vt:lpstr>14.11.ш</vt:lpstr>
      <vt:lpstr>14.11.к</vt:lpstr>
      <vt:lpstr>14.11.с</vt:lpstr>
      <vt:lpstr>14.11.л</vt:lpstr>
      <vt:lpstr>14.11.о</vt:lpstr>
      <vt:lpstr>14.11.н</vt:lpstr>
      <vt:lpstr>14.11.м</vt:lpstr>
      <vt:lpstr>15.11.ш</vt:lpstr>
      <vt:lpstr>15.11.к</vt:lpstr>
      <vt:lpstr>15.11.с</vt:lpstr>
      <vt:lpstr>15.11.л</vt:lpstr>
      <vt:lpstr>15.11.о</vt:lpstr>
      <vt:lpstr>15.11.н</vt:lpstr>
      <vt:lpstr>15.11.м</vt:lpstr>
      <vt:lpstr>16.11.ш</vt:lpstr>
      <vt:lpstr>16.11.к</vt:lpstr>
      <vt:lpstr>16.11.с</vt:lpstr>
      <vt:lpstr>16.11.л</vt:lpstr>
      <vt:lpstr>16.11.о</vt:lpstr>
      <vt:lpstr>16.11.н</vt:lpstr>
      <vt:lpstr>16.11.м</vt:lpstr>
      <vt:lpstr>'07.11.л'!Область_печати</vt:lpstr>
      <vt:lpstr>'07.11.о'!Область_печати</vt:lpstr>
      <vt:lpstr>'07.11к'!Область_печати</vt:lpstr>
      <vt:lpstr>'07.11м'!Область_печати</vt:lpstr>
      <vt:lpstr>'07.11н'!Область_печати</vt:lpstr>
      <vt:lpstr>'07.11с'!Область_печати</vt:lpstr>
      <vt:lpstr>'07.11ш'!Область_печати</vt:lpstr>
      <vt:lpstr>'08.11к'!Область_печати</vt:lpstr>
      <vt:lpstr>'08.11л'!Область_печати</vt:lpstr>
      <vt:lpstr>'08.11м'!Область_печати</vt:lpstr>
      <vt:lpstr>'08.11н'!Область_печати</vt:lpstr>
      <vt:lpstr>'08.11о'!Область_печати</vt:lpstr>
      <vt:lpstr>'08.11с'!Область_печати</vt:lpstr>
      <vt:lpstr>'08.11ш'!Область_печати</vt:lpstr>
      <vt:lpstr>'09.11.к'!Область_печати</vt:lpstr>
      <vt:lpstr>'09.11.л'!Область_печати</vt:lpstr>
      <vt:lpstr>'09.11.м'!Область_печати</vt:lpstr>
      <vt:lpstr>'09.11.н'!Область_печати</vt:lpstr>
      <vt:lpstr>'09.11.о'!Область_печати</vt:lpstr>
      <vt:lpstr>'09.11.ш'!Область_печати</vt:lpstr>
      <vt:lpstr>'10.11.к'!Область_печати</vt:lpstr>
      <vt:lpstr>'10.11.л'!Область_печати</vt:lpstr>
      <vt:lpstr>'10.11.м'!Область_печати</vt:lpstr>
      <vt:lpstr>'10.11.н'!Область_печати</vt:lpstr>
      <vt:lpstr>'10.11.о'!Область_печати</vt:lpstr>
      <vt:lpstr>'10.11.с'!Область_печати</vt:lpstr>
      <vt:lpstr>'10.11.ш'!Область_печати</vt:lpstr>
      <vt:lpstr>'13.11.к'!Область_печати</vt:lpstr>
      <vt:lpstr>'13.11.л'!Область_печати</vt:lpstr>
      <vt:lpstr>'13.11.м'!Область_печати</vt:lpstr>
      <vt:lpstr>'13.11.н'!Область_печати</vt:lpstr>
      <vt:lpstr>'13.11.о'!Область_печати</vt:lpstr>
      <vt:lpstr>'13.11.с'!Область_печати</vt:lpstr>
      <vt:lpstr>'13.11.ш'!Область_печати</vt:lpstr>
      <vt:lpstr>'14.11.к'!Область_печати</vt:lpstr>
      <vt:lpstr>'14.11.л'!Область_печати</vt:lpstr>
      <vt:lpstr>'14.11.м'!Область_печати</vt:lpstr>
      <vt:lpstr>'14.11.н'!Область_печати</vt:lpstr>
      <vt:lpstr>'14.11.о'!Область_печати</vt:lpstr>
      <vt:lpstr>'14.11.с'!Область_печати</vt:lpstr>
      <vt:lpstr>'14.11.ш'!Область_печати</vt:lpstr>
      <vt:lpstr>'15.11.к'!Область_печати</vt:lpstr>
      <vt:lpstr>'15.11.л'!Область_печати</vt:lpstr>
      <vt:lpstr>'15.11.м'!Область_печати</vt:lpstr>
      <vt:lpstr>'15.11.н'!Область_печати</vt:lpstr>
      <vt:lpstr>'15.11.о'!Область_печати</vt:lpstr>
      <vt:lpstr>'15.11.с'!Область_печати</vt:lpstr>
      <vt:lpstr>'15.11.ш'!Область_печати</vt:lpstr>
      <vt:lpstr>'16.11.к'!Область_печати</vt:lpstr>
      <vt:lpstr>'16.11.л'!Область_печати</vt:lpstr>
      <vt:lpstr>'16.11.м'!Область_печати</vt:lpstr>
      <vt:lpstr>'16.11.н'!Область_печати</vt:lpstr>
      <vt:lpstr>'16.11.о'!Область_печати</vt:lpstr>
      <vt:lpstr>'16.11.с'!Область_печати</vt:lpstr>
      <vt:lpstr>'16.11.ш'!Область_печати</vt:lpstr>
      <vt:lpstr>'18.10.с'!Область_печати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2023-11-16T07:53:20Z</dcterms:modified>
</cp:coreProperties>
</file>