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19320" windowHeight="12645" tabRatio="962" firstSheet="29" activeTab="42"/>
  </bookViews>
  <sheets>
    <sheet name="07.11.ш" sheetId="2" r:id="rId1"/>
    <sheet name="07.11.к" sheetId="4" r:id="rId2"/>
    <sheet name="07.11.л" sheetId="5" r:id="rId3"/>
    <sheet name="07.11.о" sheetId="6" r:id="rId4"/>
    <sheet name="07.11.н" sheetId="7" r:id="rId5"/>
    <sheet name="07.11.м" sheetId="8" r:id="rId6"/>
    <sheet name="08.11.ш" sheetId="9" r:id="rId7"/>
    <sheet name="08.11.к" sheetId="10" r:id="rId8"/>
    <sheet name="08.11.л" sheetId="11" r:id="rId9"/>
    <sheet name="08.11.о" sheetId="12" r:id="rId10"/>
    <sheet name="08.11.н" sheetId="13" r:id="rId11"/>
    <sheet name="08.11.м" sheetId="14" r:id="rId12"/>
    <sheet name="09.11.ш" sheetId="15" r:id="rId13"/>
    <sheet name="09.11.к" sheetId="17" r:id="rId14"/>
    <sheet name="09.11.л" sheetId="18" r:id="rId15"/>
    <sheet name="09.11.о" sheetId="19" r:id="rId16"/>
    <sheet name="09.11.н" sheetId="21" r:id="rId17"/>
    <sheet name="09.11.м" sheetId="20" r:id="rId18"/>
    <sheet name="10.11.ш" sheetId="22" r:id="rId19"/>
    <sheet name="10.11.к" sheetId="23" r:id="rId20"/>
    <sheet name="10.11.л" sheetId="24" r:id="rId21"/>
    <sheet name="10.11.о" sheetId="25" r:id="rId22"/>
    <sheet name="10.11.н" sheetId="26" r:id="rId23"/>
    <sheet name="10.11.м" sheetId="27" r:id="rId24"/>
    <sheet name="13.11.ш" sheetId="28" r:id="rId25"/>
    <sheet name="13.11.к" sheetId="29" r:id="rId26"/>
    <sheet name="13.11.л" sheetId="30" r:id="rId27"/>
    <sheet name="13.11.о" sheetId="31" r:id="rId28"/>
    <sheet name="13.11.н" sheetId="32" r:id="rId29"/>
    <sheet name="13.11.м" sheetId="33" r:id="rId30"/>
    <sheet name="14.11.ш" sheetId="34" r:id="rId31"/>
    <sheet name="14.11.к" sheetId="35" r:id="rId32"/>
    <sheet name="14.11.л" sheetId="36" r:id="rId33"/>
    <sheet name="14.11.о" sheetId="37" r:id="rId34"/>
    <sheet name="14.11.н" sheetId="38" r:id="rId35"/>
    <sheet name="14.11.м" sheetId="39" r:id="rId36"/>
    <sheet name="15.11.ш" sheetId="40" r:id="rId37"/>
    <sheet name="15.11.к" sheetId="41" r:id="rId38"/>
    <sheet name="15.11.л" sheetId="42" r:id="rId39"/>
    <sheet name="15.11.о" sheetId="43" r:id="rId40"/>
    <sheet name="15.11.н" sheetId="44" r:id="rId41"/>
    <sheet name="15.11.м" sheetId="45" r:id="rId42"/>
    <sheet name="16.11.ш" sheetId="46" r:id="rId43"/>
    <sheet name="16.11.к" sheetId="47" r:id="rId44"/>
    <sheet name="16.11.л" sheetId="48" r:id="rId45"/>
    <sheet name="16.11.о" sheetId="49" r:id="rId46"/>
    <sheet name="16.11.н" sheetId="50" r:id="rId47"/>
    <sheet name="16.11.м" sheetId="51" r:id="rId48"/>
  </sheets>
  <definedNames>
    <definedName name="_xlnm.Print_Area" localSheetId="1">'07.11.к'!$B$1:$G$50</definedName>
    <definedName name="_xlnm.Print_Area" localSheetId="2">'07.11.л'!$B$1:$G$51</definedName>
    <definedName name="_xlnm.Print_Area" localSheetId="5">'07.11.м'!$B$1:$G$62</definedName>
    <definedName name="_xlnm.Print_Area" localSheetId="4">'07.11.н'!$B$1:$G$67</definedName>
    <definedName name="_xlnm.Print_Area" localSheetId="3">'07.11.о'!$B$1:$G$85</definedName>
    <definedName name="_xlnm.Print_Area" localSheetId="0">'07.11.ш'!$B$1:$G$51</definedName>
    <definedName name="_xlnm.Print_Area" localSheetId="7">'08.11.к'!$B$1:$G$49</definedName>
    <definedName name="_xlnm.Print_Area" localSheetId="8">'08.11.л'!$B$1:$G$52</definedName>
    <definedName name="_xlnm.Print_Area" localSheetId="11">'08.11.м'!$B$1:$G$68</definedName>
    <definedName name="_xlnm.Print_Area" localSheetId="10">'08.11.н'!$B$1:$G$73</definedName>
    <definedName name="_xlnm.Print_Area" localSheetId="9">'08.11.о'!$B$1:$G$85</definedName>
    <definedName name="_xlnm.Print_Area" localSheetId="6">'08.11.ш'!$B$1:$G$52</definedName>
    <definedName name="_xlnm.Print_Area" localSheetId="13">'09.11.к'!$B$1:$G$49</definedName>
    <definedName name="_xlnm.Print_Area" localSheetId="14">'09.11.л'!$B$1:$G$43</definedName>
    <definedName name="_xlnm.Print_Area" localSheetId="17">'09.11.м'!$B$1:$G$56</definedName>
    <definedName name="_xlnm.Print_Area" localSheetId="16">'09.11.н'!$B$1:$G$66</definedName>
    <definedName name="_xlnm.Print_Area" localSheetId="15">'09.11.о'!$B$1:$G$76</definedName>
    <definedName name="_xlnm.Print_Area" localSheetId="12">'09.11.ш'!$B$1:$G$43</definedName>
    <definedName name="_xlnm.Print_Area" localSheetId="19">'10.11.к'!$B$1:$G$49</definedName>
    <definedName name="_xlnm.Print_Area" localSheetId="20">'10.11.л'!$B$1:$G$51</definedName>
    <definedName name="_xlnm.Print_Area" localSheetId="23">'10.11.м'!$B$1:$G$77</definedName>
    <definedName name="_xlnm.Print_Area" localSheetId="22">'10.11.н'!$B$1:$G$77</definedName>
    <definedName name="_xlnm.Print_Area" localSheetId="21">'10.11.о'!$B$1:$G$86</definedName>
    <definedName name="_xlnm.Print_Area" localSheetId="18">'10.11.ш'!$B$1:$G$52</definedName>
    <definedName name="_xlnm.Print_Area" localSheetId="25">'13.11.к'!$B$1:$G$49</definedName>
    <definedName name="_xlnm.Print_Area" localSheetId="26">'13.11.л'!$B$1:$G$45</definedName>
    <definedName name="_xlnm.Print_Area" localSheetId="29">'13.11.м'!$B$1:$G$60</definedName>
    <definedName name="_xlnm.Print_Area" localSheetId="28">'13.11.н'!$B$1:$G$60</definedName>
    <definedName name="_xlnm.Print_Area" localSheetId="27">'13.11.о'!$B$1:$G$80</definedName>
    <definedName name="_xlnm.Print_Area" localSheetId="24">'13.11.ш'!$B$1:$G$46</definedName>
    <definedName name="_xlnm.Print_Area" localSheetId="31">'14.11.к'!$B$1:$G$50</definedName>
    <definedName name="_xlnm.Print_Area" localSheetId="32">'14.11.л'!$B$1:$G$52</definedName>
    <definedName name="_xlnm.Print_Area" localSheetId="35">'14.11.м'!$B$1:$G$67</definedName>
    <definedName name="_xlnm.Print_Area" localSheetId="34">'14.11.н'!$B$1:$G$77</definedName>
    <definedName name="_xlnm.Print_Area" localSheetId="33">'14.11.о'!$B$1:$G$93</definedName>
    <definedName name="_xlnm.Print_Area" localSheetId="30">'14.11.ш'!$B$1:$G$52</definedName>
    <definedName name="_xlnm.Print_Area" localSheetId="37">'15.11.к'!$B$1:$G$49</definedName>
    <definedName name="_xlnm.Print_Area" localSheetId="38">'15.11.л'!$B$1:$G$49</definedName>
    <definedName name="_xlnm.Print_Area" localSheetId="41">'15.11.м'!$B$1:$G$50</definedName>
    <definedName name="_xlnm.Print_Area" localSheetId="40">'15.11.н'!$B$1:$G$74</definedName>
    <definedName name="_xlnm.Print_Area" localSheetId="39">'15.11.о'!$B$1:$G$89</definedName>
    <definedName name="_xlnm.Print_Area" localSheetId="36">'15.11.ш'!$B$1:$G$55</definedName>
    <definedName name="_xlnm.Print_Area" localSheetId="43">'16.11.к'!$B$1:$G$49</definedName>
    <definedName name="_xlnm.Print_Area" localSheetId="44">'16.11.л'!$B$1:$G$53</definedName>
    <definedName name="_xlnm.Print_Area" localSheetId="47">'16.11.м'!$B$1:$G$63</definedName>
    <definedName name="_xlnm.Print_Area" localSheetId="46">'16.11.н'!$B$1:$G$69</definedName>
    <definedName name="_xlnm.Print_Area" localSheetId="45">'16.11.о'!$B$1:$G$89</definedName>
    <definedName name="_xlnm.Print_Area" localSheetId="42">'16.11.ш'!$B$1:$G$53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51"/>
  <c r="H38"/>
  <c r="E38"/>
  <c r="G38" s="1"/>
  <c r="I38" s="1"/>
  <c r="H57"/>
  <c r="I56"/>
  <c r="H56"/>
  <c r="H55"/>
  <c r="E55"/>
  <c r="G55" s="1"/>
  <c r="I55" s="1"/>
  <c r="H52"/>
  <c r="I51"/>
  <c r="H51"/>
  <c r="H50"/>
  <c r="E50"/>
  <c r="G50" s="1"/>
  <c r="I50" s="1"/>
  <c r="H47"/>
  <c r="I46"/>
  <c r="H46"/>
  <c r="H45"/>
  <c r="E45"/>
  <c r="G45" s="1"/>
  <c r="I45" s="1"/>
  <c r="H42"/>
  <c r="I41"/>
  <c r="H41"/>
  <c r="I40"/>
  <c r="H40"/>
  <c r="E40"/>
  <c r="A40" s="1"/>
  <c r="H39"/>
  <c r="E39"/>
  <c r="G39" s="1"/>
  <c r="I39" s="1"/>
  <c r="A39"/>
  <c r="H35"/>
  <c r="I34"/>
  <c r="H34"/>
  <c r="I33"/>
  <c r="H33"/>
  <c r="E33"/>
  <c r="A33" s="1"/>
  <c r="H32"/>
  <c r="E32"/>
  <c r="A32" s="1"/>
  <c r="H31"/>
  <c r="E31"/>
  <c r="G31" s="1"/>
  <c r="I31" s="1"/>
  <c r="I30"/>
  <c r="H30"/>
  <c r="E30"/>
  <c r="A30"/>
  <c r="I29"/>
  <c r="H29"/>
  <c r="E29"/>
  <c r="A29"/>
  <c r="I28"/>
  <c r="H28"/>
  <c r="E28"/>
  <c r="A28"/>
  <c r="H27"/>
  <c r="E27"/>
  <c r="G27" s="1"/>
  <c r="I27" s="1"/>
  <c r="H24"/>
  <c r="I23"/>
  <c r="H23"/>
  <c r="H22"/>
  <c r="E22"/>
  <c r="G22" s="1"/>
  <c r="I22" s="1"/>
  <c r="A22"/>
  <c r="H21"/>
  <c r="E21"/>
  <c r="I21" s="1"/>
  <c r="A21"/>
  <c r="H20"/>
  <c r="E20"/>
  <c r="G20" s="1"/>
  <c r="I20" s="1"/>
  <c r="A20"/>
  <c r="H19"/>
  <c r="E19"/>
  <c r="G19" s="1"/>
  <c r="I19" s="1"/>
  <c r="A19"/>
  <c r="H18"/>
  <c r="E18"/>
  <c r="G18" s="1"/>
  <c r="I18" s="1"/>
  <c r="A18"/>
  <c r="H17"/>
  <c r="E17"/>
  <c r="G17" s="1"/>
  <c r="I17" s="1"/>
  <c r="H16"/>
  <c r="E16"/>
  <c r="G16" s="1"/>
  <c r="I16" s="1"/>
  <c r="H63" i="50"/>
  <c r="I62"/>
  <c r="H62"/>
  <c r="H61"/>
  <c r="E61"/>
  <c r="G61" s="1"/>
  <c r="I61" s="1"/>
  <c r="H58"/>
  <c r="I57"/>
  <c r="H57"/>
  <c r="H56"/>
  <c r="E56"/>
  <c r="G56" s="1"/>
  <c r="I56" s="1"/>
  <c r="H53"/>
  <c r="I52"/>
  <c r="H52"/>
  <c r="H51"/>
  <c r="E51"/>
  <c r="G51" s="1"/>
  <c r="I51" s="1"/>
  <c r="H48"/>
  <c r="I47"/>
  <c r="H47"/>
  <c r="H46"/>
  <c r="E46"/>
  <c r="G46" s="1"/>
  <c r="I46" s="1"/>
  <c r="H45"/>
  <c r="E45"/>
  <c r="G45" s="1"/>
  <c r="I45" s="1"/>
  <c r="H42"/>
  <c r="I41"/>
  <c r="H41"/>
  <c r="I40"/>
  <c r="H40"/>
  <c r="E40"/>
  <c r="A40"/>
  <c r="H39"/>
  <c r="E39"/>
  <c r="G39" s="1"/>
  <c r="I39" s="1"/>
  <c r="H38"/>
  <c r="E38"/>
  <c r="G38" s="1"/>
  <c r="I38" s="1"/>
  <c r="A38"/>
  <c r="H35"/>
  <c r="I34"/>
  <c r="H34"/>
  <c r="I33"/>
  <c r="H33"/>
  <c r="E33"/>
  <c r="A33" s="1"/>
  <c r="I32"/>
  <c r="H32"/>
  <c r="E32"/>
  <c r="A32" s="1"/>
  <c r="H31"/>
  <c r="G31"/>
  <c r="I31" s="1"/>
  <c r="E31"/>
  <c r="A31"/>
  <c r="I30"/>
  <c r="H30"/>
  <c r="E30"/>
  <c r="A30"/>
  <c r="I29"/>
  <c r="H29"/>
  <c r="E29"/>
  <c r="A29"/>
  <c r="I28"/>
  <c r="H28"/>
  <c r="E28"/>
  <c r="A28"/>
  <c r="H27"/>
  <c r="E27"/>
  <c r="G27" s="1"/>
  <c r="I27" s="1"/>
  <c r="H24"/>
  <c r="I23"/>
  <c r="H23"/>
  <c r="H22"/>
  <c r="E22"/>
  <c r="G22" s="1"/>
  <c r="I22" s="1"/>
  <c r="H21"/>
  <c r="G21"/>
  <c r="I21" s="1"/>
  <c r="E21"/>
  <c r="A21"/>
  <c r="H20"/>
  <c r="E20"/>
  <c r="G20" s="1"/>
  <c r="I20" s="1"/>
  <c r="H19"/>
  <c r="G19"/>
  <c r="I19" s="1"/>
  <c r="E19"/>
  <c r="A19"/>
  <c r="H18"/>
  <c r="E18"/>
  <c r="G18" s="1"/>
  <c r="I18" s="1"/>
  <c r="H17"/>
  <c r="G17"/>
  <c r="I17" s="1"/>
  <c r="E17"/>
  <c r="A17"/>
  <c r="H16"/>
  <c r="E16"/>
  <c r="G16" s="1"/>
  <c r="I16" s="1"/>
  <c r="G32" i="51" l="1"/>
  <c r="I32" s="1"/>
  <c r="A16"/>
  <c r="A38"/>
  <c r="A27"/>
  <c r="A45"/>
  <c r="A46" s="1"/>
  <c r="A47" s="1"/>
  <c r="F47" s="1"/>
  <c r="I47" s="1"/>
  <c r="A17"/>
  <c r="A23" s="1"/>
  <c r="A31"/>
  <c r="A50"/>
  <c r="A51" s="1"/>
  <c r="A52" s="1"/>
  <c r="F52" s="1"/>
  <c r="I52" s="1"/>
  <c r="A55"/>
  <c r="A56" s="1"/>
  <c r="A46" i="50"/>
  <c r="A51"/>
  <c r="A52" s="1"/>
  <c r="A53" s="1"/>
  <c r="F53" s="1"/>
  <c r="I53" s="1"/>
  <c r="A56"/>
  <c r="A57" s="1"/>
  <c r="A58" s="1"/>
  <c r="F58" s="1"/>
  <c r="I58" s="1"/>
  <c r="A61"/>
  <c r="A62" s="1"/>
  <c r="A16"/>
  <c r="A18"/>
  <c r="A20"/>
  <c r="A22"/>
  <c r="A27"/>
  <c r="A34" s="1"/>
  <c r="A35" s="1"/>
  <c r="F35" s="1"/>
  <c r="I35" s="1"/>
  <c r="A39"/>
  <c r="A41" s="1"/>
  <c r="A42" s="1"/>
  <c r="F42" s="1"/>
  <c r="I42" s="1"/>
  <c r="A45"/>
  <c r="A47" s="1"/>
  <c r="A48" s="1"/>
  <c r="F48" s="1"/>
  <c r="I48" s="1"/>
  <c r="H83" i="49"/>
  <c r="I82"/>
  <c r="H82"/>
  <c r="H81"/>
  <c r="E81"/>
  <c r="G81" s="1"/>
  <c r="I81" s="1"/>
  <c r="H78"/>
  <c r="I77"/>
  <c r="H77"/>
  <c r="I76"/>
  <c r="H76"/>
  <c r="E76"/>
  <c r="A76"/>
  <c r="A77" s="1"/>
  <c r="A78" s="1"/>
  <c r="F78" s="1"/>
  <c r="I78" s="1"/>
  <c r="H73"/>
  <c r="I72"/>
  <c r="H72"/>
  <c r="I71"/>
  <c r="H71"/>
  <c r="E71"/>
  <c r="A71" s="1"/>
  <c r="H70"/>
  <c r="G70"/>
  <c r="I70" s="1"/>
  <c r="E70"/>
  <c r="A70"/>
  <c r="A72" s="1"/>
  <c r="A73" s="1"/>
  <c r="F73" s="1"/>
  <c r="I73" s="1"/>
  <c r="H67"/>
  <c r="I66"/>
  <c r="H66"/>
  <c r="I65"/>
  <c r="H65"/>
  <c r="E65"/>
  <c r="A65" s="1"/>
  <c r="I64"/>
  <c r="H64"/>
  <c r="E64"/>
  <c r="A64" s="1"/>
  <c r="H63"/>
  <c r="E63"/>
  <c r="G63" s="1"/>
  <c r="I63" s="1"/>
  <c r="A63"/>
  <c r="A66" s="1"/>
  <c r="A67" s="1"/>
  <c r="F67" s="1"/>
  <c r="I67" s="1"/>
  <c r="H60"/>
  <c r="I59"/>
  <c r="H59"/>
  <c r="I58"/>
  <c r="H58"/>
  <c r="E58"/>
  <c r="A58" s="1"/>
  <c r="I57"/>
  <c r="H57"/>
  <c r="E57"/>
  <c r="A57" s="1"/>
  <c r="H56"/>
  <c r="E56"/>
  <c r="G56" s="1"/>
  <c r="I56" s="1"/>
  <c r="A56"/>
  <c r="I55"/>
  <c r="H55"/>
  <c r="E55"/>
  <c r="A55"/>
  <c r="I54"/>
  <c r="H54"/>
  <c r="E54"/>
  <c r="A54" s="1"/>
  <c r="I53"/>
  <c r="H53"/>
  <c r="E53"/>
  <c r="A53" s="1"/>
  <c r="H52"/>
  <c r="E52"/>
  <c r="G52" s="1"/>
  <c r="I52" s="1"/>
  <c r="H49"/>
  <c r="I48"/>
  <c r="H48"/>
  <c r="I47"/>
  <c r="H47"/>
  <c r="E47"/>
  <c r="A47"/>
  <c r="H46"/>
  <c r="E46"/>
  <c r="G46" s="1"/>
  <c r="I46" s="1"/>
  <c r="H45"/>
  <c r="G45"/>
  <c r="I45" s="1"/>
  <c r="E45"/>
  <c r="A45"/>
  <c r="H44"/>
  <c r="E44"/>
  <c r="G44" s="1"/>
  <c r="I44" s="1"/>
  <c r="H43"/>
  <c r="G43"/>
  <c r="I43" s="1"/>
  <c r="E43"/>
  <c r="A43"/>
  <c r="H42"/>
  <c r="E42"/>
  <c r="G42" s="1"/>
  <c r="I42" s="1"/>
  <c r="H41"/>
  <c r="G41"/>
  <c r="I41" s="1"/>
  <c r="E41"/>
  <c r="A41"/>
  <c r="H38"/>
  <c r="I37"/>
  <c r="H37"/>
  <c r="H36"/>
  <c r="G36"/>
  <c r="I36" s="1"/>
  <c r="E36"/>
  <c r="A36"/>
  <c r="A37" s="1"/>
  <c r="A38" s="1"/>
  <c r="F38" s="1"/>
  <c r="I38" s="1"/>
  <c r="H33"/>
  <c r="I32"/>
  <c r="H32"/>
  <c r="H31"/>
  <c r="E31"/>
  <c r="G31" s="1"/>
  <c r="I31" s="1"/>
  <c r="H28"/>
  <c r="I27"/>
  <c r="H27"/>
  <c r="I26"/>
  <c r="H26"/>
  <c r="E26"/>
  <c r="A26" s="1"/>
  <c r="H25"/>
  <c r="E25"/>
  <c r="G25" s="1"/>
  <c r="I25" s="1"/>
  <c r="A25"/>
  <c r="A27" s="1"/>
  <c r="A28" s="1"/>
  <c r="F28" s="1"/>
  <c r="I28" s="1"/>
  <c r="H22"/>
  <c r="I21"/>
  <c r="H21"/>
  <c r="H20"/>
  <c r="E20"/>
  <c r="G20" s="1"/>
  <c r="I20" s="1"/>
  <c r="A20"/>
  <c r="H19"/>
  <c r="E19"/>
  <c r="G19" s="1"/>
  <c r="I19" s="1"/>
  <c r="H18"/>
  <c r="E18"/>
  <c r="G18" s="1"/>
  <c r="I18" s="1"/>
  <c r="A18"/>
  <c r="H17"/>
  <c r="E17"/>
  <c r="G17" s="1"/>
  <c r="I17" s="1"/>
  <c r="H16"/>
  <c r="G16"/>
  <c r="I16" s="1"/>
  <c r="E16"/>
  <c r="A16"/>
  <c r="H47" i="48"/>
  <c r="I46"/>
  <c r="H46"/>
  <c r="H45"/>
  <c r="E45"/>
  <c r="G45" s="1"/>
  <c r="I45" s="1"/>
  <c r="H42"/>
  <c r="I41"/>
  <c r="H41"/>
  <c r="H40"/>
  <c r="E40"/>
  <c r="G40" s="1"/>
  <c r="I40" s="1"/>
  <c r="H37"/>
  <c r="I36"/>
  <c r="H36"/>
  <c r="H35"/>
  <c r="E35"/>
  <c r="G35" s="1"/>
  <c r="I35" s="1"/>
  <c r="H34"/>
  <c r="G34"/>
  <c r="I34" s="1"/>
  <c r="E34"/>
  <c r="A34"/>
  <c r="H31"/>
  <c r="I30"/>
  <c r="H30"/>
  <c r="I29"/>
  <c r="H29"/>
  <c r="E29"/>
  <c r="A29" s="1"/>
  <c r="H28"/>
  <c r="E28"/>
  <c r="G28" s="1"/>
  <c r="I28" s="1"/>
  <c r="A28"/>
  <c r="H27"/>
  <c r="E27"/>
  <c r="G27" s="1"/>
  <c r="I27" s="1"/>
  <c r="H24"/>
  <c r="I23"/>
  <c r="H23"/>
  <c r="H22"/>
  <c r="E22"/>
  <c r="G22" s="1"/>
  <c r="I22" s="1"/>
  <c r="H21"/>
  <c r="E21"/>
  <c r="G21" s="1"/>
  <c r="I21" s="1"/>
  <c r="A21"/>
  <c r="H20"/>
  <c r="E20"/>
  <c r="G20" s="1"/>
  <c r="I20" s="1"/>
  <c r="H19"/>
  <c r="E19"/>
  <c r="G19" s="1"/>
  <c r="I19" s="1"/>
  <c r="H18"/>
  <c r="E18"/>
  <c r="G18" s="1"/>
  <c r="I18" s="1"/>
  <c r="A18"/>
  <c r="H17"/>
  <c r="E17"/>
  <c r="G17" s="1"/>
  <c r="I17" s="1"/>
  <c r="H16"/>
  <c r="E16"/>
  <c r="G16" s="1"/>
  <c r="I16" s="1"/>
  <c r="A16"/>
  <c r="H43" i="47"/>
  <c r="I42"/>
  <c r="H42"/>
  <c r="H41"/>
  <c r="E41"/>
  <c r="G41" s="1"/>
  <c r="I41" s="1"/>
  <c r="H38"/>
  <c r="I37"/>
  <c r="H37"/>
  <c r="H36"/>
  <c r="E36"/>
  <c r="G36" s="1"/>
  <c r="I36" s="1"/>
  <c r="H33"/>
  <c r="I32"/>
  <c r="H32"/>
  <c r="H31"/>
  <c r="E31"/>
  <c r="G31" s="1"/>
  <c r="I31" s="1"/>
  <c r="H28"/>
  <c r="I27"/>
  <c r="H27"/>
  <c r="I26"/>
  <c r="H26"/>
  <c r="E26"/>
  <c r="A26"/>
  <c r="H25"/>
  <c r="E25"/>
  <c r="G25" s="1"/>
  <c r="I25" s="1"/>
  <c r="H22"/>
  <c r="I21"/>
  <c r="H21"/>
  <c r="H20"/>
  <c r="E20"/>
  <c r="G20" s="1"/>
  <c r="I20" s="1"/>
  <c r="H19"/>
  <c r="E19"/>
  <c r="G19" s="1"/>
  <c r="I19" s="1"/>
  <c r="H18"/>
  <c r="E18"/>
  <c r="G18" s="1"/>
  <c r="I18" s="1"/>
  <c r="A18"/>
  <c r="H17"/>
  <c r="E17"/>
  <c r="G17" s="1"/>
  <c r="I17" s="1"/>
  <c r="H16"/>
  <c r="G16"/>
  <c r="I16" s="1"/>
  <c r="E16"/>
  <c r="A16"/>
  <c r="H47" i="46"/>
  <c r="I46"/>
  <c r="H46"/>
  <c r="H45"/>
  <c r="E45"/>
  <c r="G45" s="1"/>
  <c r="I45" s="1"/>
  <c r="H42"/>
  <c r="I41"/>
  <c r="H41"/>
  <c r="H40"/>
  <c r="E40"/>
  <c r="G40" s="1"/>
  <c r="I40" s="1"/>
  <c r="H37"/>
  <c r="I36"/>
  <c r="H36"/>
  <c r="H35"/>
  <c r="E35"/>
  <c r="G35" s="1"/>
  <c r="I35" s="1"/>
  <c r="H34"/>
  <c r="E34"/>
  <c r="G34" s="1"/>
  <c r="I34" s="1"/>
  <c r="A34"/>
  <c r="H31"/>
  <c r="I30"/>
  <c r="H30"/>
  <c r="I29"/>
  <c r="H29"/>
  <c r="E29"/>
  <c r="A29" s="1"/>
  <c r="H28"/>
  <c r="E28"/>
  <c r="G28" s="1"/>
  <c r="I28" s="1"/>
  <c r="H27"/>
  <c r="E27"/>
  <c r="G27" s="1"/>
  <c r="I27" s="1"/>
  <c r="H24"/>
  <c r="I23"/>
  <c r="H23"/>
  <c r="H22"/>
  <c r="E22"/>
  <c r="G22" s="1"/>
  <c r="I22" s="1"/>
  <c r="H21"/>
  <c r="E21"/>
  <c r="G21" s="1"/>
  <c r="I21" s="1"/>
  <c r="A21"/>
  <c r="H20"/>
  <c r="E20"/>
  <c r="G20" s="1"/>
  <c r="I20" s="1"/>
  <c r="H19"/>
  <c r="G19"/>
  <c r="I19" s="1"/>
  <c r="E19"/>
  <c r="A19"/>
  <c r="H18"/>
  <c r="E18"/>
  <c r="G18" s="1"/>
  <c r="I18" s="1"/>
  <c r="H17"/>
  <c r="E17"/>
  <c r="G17" s="1"/>
  <c r="I17" s="1"/>
  <c r="A17"/>
  <c r="H16"/>
  <c r="E16"/>
  <c r="G16" s="1"/>
  <c r="I16" s="1"/>
  <c r="A45" l="1"/>
  <c r="A46" s="1"/>
  <c r="A47" s="1"/>
  <c r="F47" s="1"/>
  <c r="I47" s="1"/>
  <c r="A24" i="51"/>
  <c r="F24" s="1"/>
  <c r="I24" s="1"/>
  <c r="A34"/>
  <c r="A35" s="1"/>
  <c r="F35" s="1"/>
  <c r="I35" s="1"/>
  <c r="A41"/>
  <c r="A42" s="1"/>
  <c r="F42" s="1"/>
  <c r="I42" s="1"/>
  <c r="A57"/>
  <c r="F57" s="1"/>
  <c r="I57" s="1"/>
  <c r="A23" i="50"/>
  <c r="A24" s="1"/>
  <c r="F24" s="1"/>
  <c r="I24" s="1"/>
  <c r="A65"/>
  <c r="A66" s="1"/>
  <c r="F66" s="1"/>
  <c r="F65" s="1"/>
  <c r="A63"/>
  <c r="F63" s="1"/>
  <c r="I63" s="1"/>
  <c r="A17" i="49"/>
  <c r="A19"/>
  <c r="A21" s="1"/>
  <c r="A22" s="1"/>
  <c r="F22" s="1"/>
  <c r="I22" s="1"/>
  <c r="A42"/>
  <c r="A44"/>
  <c r="A48" s="1"/>
  <c r="A49" s="1"/>
  <c r="F49" s="1"/>
  <c r="I49" s="1"/>
  <c r="A46"/>
  <c r="A52"/>
  <c r="A59" s="1"/>
  <c r="A60" s="1"/>
  <c r="F60" s="1"/>
  <c r="I60" s="1"/>
  <c r="A81"/>
  <c r="A82" s="1"/>
  <c r="A31"/>
  <c r="A32" s="1"/>
  <c r="A33" s="1"/>
  <c r="F33" s="1"/>
  <c r="I33" s="1"/>
  <c r="A20" i="48"/>
  <c r="A22"/>
  <c r="A27"/>
  <c r="A30" s="1"/>
  <c r="A31" s="1"/>
  <c r="F31" s="1"/>
  <c r="I31" s="1"/>
  <c r="A35"/>
  <c r="A36" s="1"/>
  <c r="A37" s="1"/>
  <c r="F37" s="1"/>
  <c r="I37" s="1"/>
  <c r="A40"/>
  <c r="A41" s="1"/>
  <c r="A42" s="1"/>
  <c r="F42" s="1"/>
  <c r="I42" s="1"/>
  <c r="A45"/>
  <c r="A46" s="1"/>
  <c r="A17"/>
  <c r="A23" s="1"/>
  <c r="A24" s="1"/>
  <c r="F24" s="1"/>
  <c r="I24" s="1"/>
  <c r="A19"/>
  <c r="A20" i="47"/>
  <c r="A25"/>
  <c r="A27" s="1"/>
  <c r="A28" s="1"/>
  <c r="F28" s="1"/>
  <c r="I28" s="1"/>
  <c r="A31"/>
  <c r="A32" s="1"/>
  <c r="A33" s="1"/>
  <c r="F33" s="1"/>
  <c r="I33" s="1"/>
  <c r="A36"/>
  <c r="A37" s="1"/>
  <c r="A38" s="1"/>
  <c r="F38" s="1"/>
  <c r="I38" s="1"/>
  <c r="A41"/>
  <c r="A42" s="1"/>
  <c r="A17"/>
  <c r="A21" s="1"/>
  <c r="A22" s="1"/>
  <c r="F22" s="1"/>
  <c r="I22" s="1"/>
  <c r="A19"/>
  <c r="A16" i="46"/>
  <c r="A18"/>
  <c r="A20"/>
  <c r="A22"/>
  <c r="A27"/>
  <c r="A30" s="1"/>
  <c r="A31" s="1"/>
  <c r="F31" s="1"/>
  <c r="I31" s="1"/>
  <c r="A35"/>
  <c r="A36" s="1"/>
  <c r="A37" s="1"/>
  <c r="F37" s="1"/>
  <c r="I37" s="1"/>
  <c r="A40"/>
  <c r="A41" s="1"/>
  <c r="A42" s="1"/>
  <c r="F42" s="1"/>
  <c r="I42" s="1"/>
  <c r="A28"/>
  <c r="A59" i="51" l="1"/>
  <c r="I59"/>
  <c r="A60"/>
  <c r="F60" s="1"/>
  <c r="F59" s="1"/>
  <c r="I65" i="50"/>
  <c r="A85" i="49"/>
  <c r="A86" s="1"/>
  <c r="F86" s="1"/>
  <c r="F85" s="1"/>
  <c r="A83"/>
  <c r="F83" s="1"/>
  <c r="I83" s="1"/>
  <c r="I85" s="1"/>
  <c r="A49" i="48"/>
  <c r="A50" s="1"/>
  <c r="F50" s="1"/>
  <c r="F49" s="1"/>
  <c r="A47"/>
  <c r="F47" s="1"/>
  <c r="I47" s="1"/>
  <c r="I49" s="1"/>
  <c r="A45" i="47"/>
  <c r="A46" s="1"/>
  <c r="F46" s="1"/>
  <c r="F45" s="1"/>
  <c r="A43"/>
  <c r="F43" s="1"/>
  <c r="I43" s="1"/>
  <c r="I45" s="1"/>
  <c r="A23" i="46"/>
  <c r="A24" s="1"/>
  <c r="F24" s="1"/>
  <c r="I24" s="1"/>
  <c r="I49" s="1"/>
  <c r="A49" l="1"/>
  <c r="A50" s="1"/>
  <c r="F50" s="1"/>
  <c r="F49" s="1"/>
  <c r="H32" i="45" l="1"/>
  <c r="E32"/>
  <c r="A32" s="1"/>
  <c r="A70" i="44"/>
  <c r="H64" i="43"/>
  <c r="E64"/>
  <c r="G64" s="1"/>
  <c r="I64" s="1"/>
  <c r="A64"/>
  <c r="G44"/>
  <c r="H44" i="45"/>
  <c r="I43"/>
  <c r="H43"/>
  <c r="H42"/>
  <c r="E42"/>
  <c r="G42" s="1"/>
  <c r="I42" s="1"/>
  <c r="H39"/>
  <c r="I38"/>
  <c r="H38"/>
  <c r="H37"/>
  <c r="E37"/>
  <c r="G37" s="1"/>
  <c r="I37" s="1"/>
  <c r="A37"/>
  <c r="A38" s="1"/>
  <c r="A39" s="1"/>
  <c r="F39" s="1"/>
  <c r="I39" s="1"/>
  <c r="H34"/>
  <c r="I33"/>
  <c r="H33"/>
  <c r="H31"/>
  <c r="E31"/>
  <c r="G31" s="1"/>
  <c r="I31" s="1"/>
  <c r="H28"/>
  <c r="I27"/>
  <c r="H27"/>
  <c r="I26"/>
  <c r="H26"/>
  <c r="E26"/>
  <c r="A26" s="1"/>
  <c r="I25"/>
  <c r="H25"/>
  <c r="E25"/>
  <c r="A25" s="1"/>
  <c r="H24"/>
  <c r="E24"/>
  <c r="G24" s="1"/>
  <c r="I24" s="1"/>
  <c r="H21"/>
  <c r="I20"/>
  <c r="H20"/>
  <c r="H19"/>
  <c r="E19"/>
  <c r="A19" s="1"/>
  <c r="H18"/>
  <c r="E18"/>
  <c r="A18" s="1"/>
  <c r="H17"/>
  <c r="E17"/>
  <c r="H16"/>
  <c r="E16"/>
  <c r="G16" s="1"/>
  <c r="H68" i="44"/>
  <c r="I67"/>
  <c r="H67"/>
  <c r="H66"/>
  <c r="G66"/>
  <c r="I66" s="1"/>
  <c r="E66"/>
  <c r="A66"/>
  <c r="A67" s="1"/>
  <c r="H63"/>
  <c r="I62"/>
  <c r="H62"/>
  <c r="H61"/>
  <c r="G61"/>
  <c r="I61" s="1"/>
  <c r="E61"/>
  <c r="A61"/>
  <c r="A62" s="1"/>
  <c r="A63" s="1"/>
  <c r="F63" s="1"/>
  <c r="I63" s="1"/>
  <c r="H58"/>
  <c r="I57"/>
  <c r="H57"/>
  <c r="H56"/>
  <c r="G56"/>
  <c r="I56" s="1"/>
  <c r="E56"/>
  <c r="A56"/>
  <c r="A57" s="1"/>
  <c r="A58" s="1"/>
  <c r="F58" s="1"/>
  <c r="I58" s="1"/>
  <c r="H53"/>
  <c r="I52"/>
  <c r="H52"/>
  <c r="H51"/>
  <c r="E51"/>
  <c r="G51" s="1"/>
  <c r="I51" s="1"/>
  <c r="A51"/>
  <c r="A52" s="1"/>
  <c r="A53" s="1"/>
  <c r="F53" s="1"/>
  <c r="I53" s="1"/>
  <c r="H48"/>
  <c r="I47"/>
  <c r="H47"/>
  <c r="H46"/>
  <c r="E46"/>
  <c r="G46" s="1"/>
  <c r="I46" s="1"/>
  <c r="H43"/>
  <c r="I42"/>
  <c r="H42"/>
  <c r="I41"/>
  <c r="H41"/>
  <c r="E41"/>
  <c r="A41" s="1"/>
  <c r="H40"/>
  <c r="E40"/>
  <c r="G40" s="1"/>
  <c r="I40" s="1"/>
  <c r="A40"/>
  <c r="I39"/>
  <c r="H39"/>
  <c r="E39"/>
  <c r="A39"/>
  <c r="I38"/>
  <c r="H38"/>
  <c r="E38"/>
  <c r="A38"/>
  <c r="H35"/>
  <c r="I34"/>
  <c r="H34"/>
  <c r="I33"/>
  <c r="H33"/>
  <c r="E33"/>
  <c r="A33" s="1"/>
  <c r="I32"/>
  <c r="H32"/>
  <c r="E32"/>
  <c r="A32" s="1"/>
  <c r="H31"/>
  <c r="E31"/>
  <c r="G31" s="1"/>
  <c r="I31" s="1"/>
  <c r="A31"/>
  <c r="H30"/>
  <c r="E30"/>
  <c r="G30" s="1"/>
  <c r="I30" s="1"/>
  <c r="H27"/>
  <c r="I26"/>
  <c r="H26"/>
  <c r="H25"/>
  <c r="E25"/>
  <c r="G25" s="1"/>
  <c r="I25" s="1"/>
  <c r="H24"/>
  <c r="G24"/>
  <c r="I24" s="1"/>
  <c r="E24"/>
  <c r="A24"/>
  <c r="H23"/>
  <c r="E23"/>
  <c r="G23" s="1"/>
  <c r="I23" s="1"/>
  <c r="H22"/>
  <c r="G22"/>
  <c r="I22" s="1"/>
  <c r="E22"/>
  <c r="A22"/>
  <c r="H21"/>
  <c r="E21"/>
  <c r="G21" s="1"/>
  <c r="I21" s="1"/>
  <c r="H20"/>
  <c r="G20"/>
  <c r="I20" s="1"/>
  <c r="E20"/>
  <c r="A20"/>
  <c r="H19"/>
  <c r="E19"/>
  <c r="G19" s="1"/>
  <c r="I19" s="1"/>
  <c r="H18"/>
  <c r="G18"/>
  <c r="I18" s="1"/>
  <c r="E18"/>
  <c r="A18"/>
  <c r="H17"/>
  <c r="E17"/>
  <c r="G17" s="1"/>
  <c r="I17" s="1"/>
  <c r="H83" i="43"/>
  <c r="I82"/>
  <c r="H82"/>
  <c r="H81"/>
  <c r="E81"/>
  <c r="G81" s="1"/>
  <c r="I81" s="1"/>
  <c r="H78"/>
  <c r="I77"/>
  <c r="H77"/>
  <c r="I76"/>
  <c r="H76"/>
  <c r="E76"/>
  <c r="A76" s="1"/>
  <c r="A77" s="1"/>
  <c r="A78" s="1"/>
  <c r="F78" s="1"/>
  <c r="I78" s="1"/>
  <c r="H73"/>
  <c r="I72"/>
  <c r="H72"/>
  <c r="H71"/>
  <c r="E71"/>
  <c r="G71" s="1"/>
  <c r="I71" s="1"/>
  <c r="H68"/>
  <c r="I67"/>
  <c r="H67"/>
  <c r="I66"/>
  <c r="H66"/>
  <c r="E66"/>
  <c r="A66"/>
  <c r="I65"/>
  <c r="H65"/>
  <c r="E65"/>
  <c r="A65" s="1"/>
  <c r="H63"/>
  <c r="E63"/>
  <c r="A63" s="1"/>
  <c r="A67" s="1"/>
  <c r="A68" s="1"/>
  <c r="F68" s="1"/>
  <c r="I68" s="1"/>
  <c r="H60"/>
  <c r="I59"/>
  <c r="H59"/>
  <c r="I58"/>
  <c r="H58"/>
  <c r="E58"/>
  <c r="A58"/>
  <c r="I57"/>
  <c r="H57"/>
  <c r="E57"/>
  <c r="A57"/>
  <c r="I56"/>
  <c r="H56"/>
  <c r="E56"/>
  <c r="A56"/>
  <c r="H55"/>
  <c r="E55"/>
  <c r="G55" s="1"/>
  <c r="I55" s="1"/>
  <c r="H52"/>
  <c r="I51"/>
  <c r="H51"/>
  <c r="I50"/>
  <c r="H50"/>
  <c r="E50"/>
  <c r="A50"/>
  <c r="H49"/>
  <c r="E49"/>
  <c r="G49" s="1"/>
  <c r="I49" s="1"/>
  <c r="H48"/>
  <c r="E48"/>
  <c r="G48" s="1"/>
  <c r="I48" s="1"/>
  <c r="A48"/>
  <c r="H47"/>
  <c r="E47"/>
  <c r="G47" s="1"/>
  <c r="I47" s="1"/>
  <c r="H46"/>
  <c r="G46"/>
  <c r="I46" s="1"/>
  <c r="E46"/>
  <c r="A46"/>
  <c r="H45"/>
  <c r="E45"/>
  <c r="G45" s="1"/>
  <c r="I45" s="1"/>
  <c r="H44"/>
  <c r="I44"/>
  <c r="E44"/>
  <c r="A44"/>
  <c r="H43"/>
  <c r="E43"/>
  <c r="G43" s="1"/>
  <c r="I43" s="1"/>
  <c r="H42"/>
  <c r="E42"/>
  <c r="G42" s="1"/>
  <c r="I42" s="1"/>
  <c r="H39"/>
  <c r="I38"/>
  <c r="H38"/>
  <c r="H37"/>
  <c r="E37"/>
  <c r="G37" s="1"/>
  <c r="I37" s="1"/>
  <c r="H34"/>
  <c r="I33"/>
  <c r="H33"/>
  <c r="H32"/>
  <c r="E32"/>
  <c r="G32" s="1"/>
  <c r="I32" s="1"/>
  <c r="H29"/>
  <c r="I28"/>
  <c r="H28"/>
  <c r="I27"/>
  <c r="H27"/>
  <c r="E27"/>
  <c r="A27" s="1"/>
  <c r="H26"/>
  <c r="E26"/>
  <c r="G26" s="1"/>
  <c r="I26" s="1"/>
  <c r="H23"/>
  <c r="I22"/>
  <c r="H22"/>
  <c r="H21"/>
  <c r="E21"/>
  <c r="G21" s="1"/>
  <c r="I21" s="1"/>
  <c r="H20"/>
  <c r="E20"/>
  <c r="G20" s="1"/>
  <c r="I20" s="1"/>
  <c r="H19"/>
  <c r="G19"/>
  <c r="I19" s="1"/>
  <c r="E19"/>
  <c r="A19"/>
  <c r="H18"/>
  <c r="E18"/>
  <c r="G18" s="1"/>
  <c r="I18" s="1"/>
  <c r="H17"/>
  <c r="E17"/>
  <c r="G17" s="1"/>
  <c r="I17" s="1"/>
  <c r="H43" i="42"/>
  <c r="I42"/>
  <c r="H42"/>
  <c r="H41"/>
  <c r="E41"/>
  <c r="G41" s="1"/>
  <c r="I41" s="1"/>
  <c r="H38"/>
  <c r="I37"/>
  <c r="H37"/>
  <c r="H36"/>
  <c r="E36"/>
  <c r="G36" s="1"/>
  <c r="I36" s="1"/>
  <c r="H33"/>
  <c r="I32"/>
  <c r="H32"/>
  <c r="H31"/>
  <c r="E31"/>
  <c r="G31" s="1"/>
  <c r="I31" s="1"/>
  <c r="H28"/>
  <c r="I27"/>
  <c r="H27"/>
  <c r="I26"/>
  <c r="H26"/>
  <c r="E26"/>
  <c r="A26"/>
  <c r="I25"/>
  <c r="H25"/>
  <c r="E25"/>
  <c r="A25" s="1"/>
  <c r="H24"/>
  <c r="E24"/>
  <c r="G24" s="1"/>
  <c r="I24" s="1"/>
  <c r="H21"/>
  <c r="I20"/>
  <c r="H20"/>
  <c r="H19"/>
  <c r="E19"/>
  <c r="G19" s="1"/>
  <c r="I19" s="1"/>
  <c r="H18"/>
  <c r="E18"/>
  <c r="G18" s="1"/>
  <c r="I18" s="1"/>
  <c r="H17"/>
  <c r="E17"/>
  <c r="G17" s="1"/>
  <c r="I17" s="1"/>
  <c r="A17"/>
  <c r="H16"/>
  <c r="E16"/>
  <c r="G16" s="1"/>
  <c r="I16" s="1"/>
  <c r="H43" i="41"/>
  <c r="I42"/>
  <c r="H42"/>
  <c r="H41"/>
  <c r="E41"/>
  <c r="G41" s="1"/>
  <c r="I41" s="1"/>
  <c r="H38"/>
  <c r="I37"/>
  <c r="H37"/>
  <c r="H36"/>
  <c r="E36"/>
  <c r="G36" s="1"/>
  <c r="I36" s="1"/>
  <c r="H33"/>
  <c r="I32"/>
  <c r="H32"/>
  <c r="H31"/>
  <c r="E31"/>
  <c r="G31" s="1"/>
  <c r="I31" s="1"/>
  <c r="H28"/>
  <c r="I27"/>
  <c r="H27"/>
  <c r="I26"/>
  <c r="H26"/>
  <c r="E26"/>
  <c r="A26"/>
  <c r="H25"/>
  <c r="E25"/>
  <c r="G25" s="1"/>
  <c r="I25" s="1"/>
  <c r="H22"/>
  <c r="I21"/>
  <c r="H21"/>
  <c r="H20"/>
  <c r="E20"/>
  <c r="G20" s="1"/>
  <c r="I20" s="1"/>
  <c r="H19"/>
  <c r="E19"/>
  <c r="G19" s="1"/>
  <c r="I19" s="1"/>
  <c r="H18"/>
  <c r="E18"/>
  <c r="G18" s="1"/>
  <c r="I18" s="1"/>
  <c r="H17"/>
  <c r="E17"/>
  <c r="G17" s="1"/>
  <c r="I17" s="1"/>
  <c r="H16"/>
  <c r="E16"/>
  <c r="G16" s="1"/>
  <c r="I16" s="1"/>
  <c r="E16" i="40"/>
  <c r="A16" s="1"/>
  <c r="H16"/>
  <c r="E17"/>
  <c r="A17" s="1"/>
  <c r="H17"/>
  <c r="E18"/>
  <c r="A18" s="1"/>
  <c r="H18"/>
  <c r="A19"/>
  <c r="E19"/>
  <c r="H19"/>
  <c r="H20"/>
  <c r="I20"/>
  <c r="H21"/>
  <c r="E24"/>
  <c r="A24" s="1"/>
  <c r="H24"/>
  <c r="E25"/>
  <c r="G17" s="1"/>
  <c r="I17" s="1"/>
  <c r="H25"/>
  <c r="I25"/>
  <c r="E26"/>
  <c r="A26" s="1"/>
  <c r="H26"/>
  <c r="E27"/>
  <c r="G19" s="1"/>
  <c r="I19" s="1"/>
  <c r="H27"/>
  <c r="I27"/>
  <c r="H28"/>
  <c r="I28"/>
  <c r="H29"/>
  <c r="E32"/>
  <c r="A32" s="1"/>
  <c r="A33" s="1"/>
  <c r="A34" s="1"/>
  <c r="F34" s="1"/>
  <c r="I34" s="1"/>
  <c r="H32"/>
  <c r="H33"/>
  <c r="I33"/>
  <c r="H34"/>
  <c r="E37"/>
  <c r="A37" s="1"/>
  <c r="A38" s="1"/>
  <c r="A39" s="1"/>
  <c r="F39" s="1"/>
  <c r="I39" s="1"/>
  <c r="H37"/>
  <c r="H38"/>
  <c r="I38"/>
  <c r="H39"/>
  <c r="E42"/>
  <c r="A42" s="1"/>
  <c r="A43" s="1"/>
  <c r="A44" s="1"/>
  <c r="F44" s="1"/>
  <c r="I44" s="1"/>
  <c r="H42"/>
  <c r="H43"/>
  <c r="I43"/>
  <c r="H44"/>
  <c r="E47"/>
  <c r="A47" s="1"/>
  <c r="A48" s="1"/>
  <c r="H47"/>
  <c r="H48"/>
  <c r="I48"/>
  <c r="H49"/>
  <c r="A24" i="45" l="1"/>
  <c r="G18"/>
  <c r="I18" s="1"/>
  <c r="I16"/>
  <c r="G32"/>
  <c r="I32" s="1"/>
  <c r="G17"/>
  <c r="I17" s="1"/>
  <c r="G19"/>
  <c r="I19" s="1"/>
  <c r="A27"/>
  <c r="A28" s="1"/>
  <c r="F28" s="1"/>
  <c r="I28" s="1"/>
  <c r="G63" i="43"/>
  <c r="I63" s="1"/>
  <c r="A19" i="42"/>
  <c r="A24"/>
  <c r="A27" s="1"/>
  <c r="A28" s="1"/>
  <c r="F28" s="1"/>
  <c r="I28" s="1"/>
  <c r="A42" i="45"/>
  <c r="A43" s="1"/>
  <c r="A44" s="1"/>
  <c r="F44" s="1"/>
  <c r="I44" s="1"/>
  <c r="A17"/>
  <c r="A81" i="43"/>
  <c r="A82" s="1"/>
  <c r="A42"/>
  <c r="A37"/>
  <c r="A38" s="1"/>
  <c r="A39" s="1"/>
  <c r="F39" s="1"/>
  <c r="I39" s="1"/>
  <c r="A32"/>
  <c r="A33" s="1"/>
  <c r="A34" s="1"/>
  <c r="F34" s="1"/>
  <c r="I34" s="1"/>
  <c r="A26"/>
  <c r="A28" s="1"/>
  <c r="A29" s="1"/>
  <c r="F29" s="1"/>
  <c r="I29" s="1"/>
  <c r="A21"/>
  <c r="A17"/>
  <c r="A31" i="45"/>
  <c r="A33" s="1"/>
  <c r="A16"/>
  <c r="A20" s="1"/>
  <c r="A21" s="1"/>
  <c r="F21" s="1"/>
  <c r="I21" s="1"/>
  <c r="A68" i="44"/>
  <c r="F68" s="1"/>
  <c r="I68" s="1"/>
  <c r="A42"/>
  <c r="A43" s="1"/>
  <c r="F43" s="1"/>
  <c r="I43" s="1"/>
  <c r="A46"/>
  <c r="A47" s="1"/>
  <c r="A48" s="1"/>
  <c r="F48" s="1"/>
  <c r="I48" s="1"/>
  <c r="A17"/>
  <c r="A19"/>
  <c r="A21"/>
  <c r="A23"/>
  <c r="A25"/>
  <c r="A30"/>
  <c r="A34" s="1"/>
  <c r="A35" s="1"/>
  <c r="F35" s="1"/>
  <c r="I35" s="1"/>
  <c r="A83" i="43"/>
  <c r="F83" s="1"/>
  <c r="I83" s="1"/>
  <c r="A18"/>
  <c r="A22" s="1"/>
  <c r="A23" s="1"/>
  <c r="F23" s="1"/>
  <c r="I23" s="1"/>
  <c r="A20"/>
  <c r="A43"/>
  <c r="A45"/>
  <c r="A47"/>
  <c r="A49"/>
  <c r="A55"/>
  <c r="A59" s="1"/>
  <c r="A60" s="1"/>
  <c r="F60" s="1"/>
  <c r="I60" s="1"/>
  <c r="A71"/>
  <c r="A72" s="1"/>
  <c r="A73" s="1"/>
  <c r="F73" s="1"/>
  <c r="I73" s="1"/>
  <c r="A31" i="42"/>
  <c r="A32" s="1"/>
  <c r="A33" s="1"/>
  <c r="F33" s="1"/>
  <c r="I33" s="1"/>
  <c r="A36"/>
  <c r="A37" s="1"/>
  <c r="A38" s="1"/>
  <c r="F38" s="1"/>
  <c r="I38" s="1"/>
  <c r="A41"/>
  <c r="A42" s="1"/>
  <c r="A16"/>
  <c r="A18"/>
  <c r="A16" i="41"/>
  <c r="A18"/>
  <c r="A20"/>
  <c r="A25"/>
  <c r="A27" s="1"/>
  <c r="A28" s="1"/>
  <c r="F28" s="1"/>
  <c r="I28" s="1"/>
  <c r="A31"/>
  <c r="A32" s="1"/>
  <c r="A33" s="1"/>
  <c r="F33" s="1"/>
  <c r="I33" s="1"/>
  <c r="A36"/>
  <c r="A37" s="1"/>
  <c r="A38" s="1"/>
  <c r="F38" s="1"/>
  <c r="I38" s="1"/>
  <c r="A41"/>
  <c r="A42" s="1"/>
  <c r="A17"/>
  <c r="A19"/>
  <c r="A27" i="40"/>
  <c r="G24"/>
  <c r="I24" s="1"/>
  <c r="G16"/>
  <c r="I16" s="1"/>
  <c r="A49"/>
  <c r="F49" s="1"/>
  <c r="I49" s="1"/>
  <c r="A20"/>
  <c r="A21" s="1"/>
  <c r="F21" s="1"/>
  <c r="I21" s="1"/>
  <c r="G47"/>
  <c r="I47" s="1"/>
  <c r="G42"/>
  <c r="I42" s="1"/>
  <c r="G37"/>
  <c r="I37" s="1"/>
  <c r="G32"/>
  <c r="I32" s="1"/>
  <c r="G26"/>
  <c r="I26" s="1"/>
  <c r="A25"/>
  <c r="A28" s="1"/>
  <c r="A29" s="1"/>
  <c r="F29" s="1"/>
  <c r="I29" s="1"/>
  <c r="G18"/>
  <c r="I18" s="1"/>
  <c r="A46" i="45" l="1"/>
  <c r="A34"/>
  <c r="F34" s="1"/>
  <c r="I34" s="1"/>
  <c r="I46" s="1"/>
  <c r="A51" i="43"/>
  <c r="A52" s="1"/>
  <c r="F52" s="1"/>
  <c r="I52" s="1"/>
  <c r="A26" i="44"/>
  <c r="A27" s="1"/>
  <c r="F27" s="1"/>
  <c r="I27" s="1"/>
  <c r="I70" s="1"/>
  <c r="I85" i="43"/>
  <c r="A85"/>
  <c r="A86" s="1"/>
  <c r="F86" s="1"/>
  <c r="F85" s="1"/>
  <c r="A20" i="42"/>
  <c r="A21" s="1"/>
  <c r="F21" s="1"/>
  <c r="I21" s="1"/>
  <c r="A43"/>
  <c r="F43" s="1"/>
  <c r="I43" s="1"/>
  <c r="A43" i="41"/>
  <c r="F43" s="1"/>
  <c r="I43" s="1"/>
  <c r="A21"/>
  <c r="A22" s="1"/>
  <c r="F22" s="1"/>
  <c r="I22" s="1"/>
  <c r="I45" s="1"/>
  <c r="I51" i="40"/>
  <c r="A51"/>
  <c r="A52" s="1"/>
  <c r="F52" s="1"/>
  <c r="F51" s="1"/>
  <c r="A45" i="42" l="1"/>
  <c r="A46" s="1"/>
  <c r="F46" s="1"/>
  <c r="F45" s="1"/>
  <c r="A47" i="45"/>
  <c r="F47" s="1"/>
  <c r="F46" s="1"/>
  <c r="A71" i="44"/>
  <c r="F71" s="1"/>
  <c r="F70" s="1"/>
  <c r="I45" i="42"/>
  <c r="A45" i="41"/>
  <c r="A46" s="1"/>
  <c r="F46" s="1"/>
  <c r="F45" s="1"/>
  <c r="H61" i="39" l="1"/>
  <c r="I60"/>
  <c r="H60"/>
  <c r="H59"/>
  <c r="E59"/>
  <c r="G59" s="1"/>
  <c r="I59" s="1"/>
  <c r="H56"/>
  <c r="I55"/>
  <c r="H55"/>
  <c r="H54"/>
  <c r="E54"/>
  <c r="G54" s="1"/>
  <c r="I54" s="1"/>
  <c r="H51"/>
  <c r="I50"/>
  <c r="H50"/>
  <c r="I49"/>
  <c r="H49"/>
  <c r="E49"/>
  <c r="A49"/>
  <c r="H48"/>
  <c r="E48"/>
  <c r="G48" s="1"/>
  <c r="I48" s="1"/>
  <c r="H45"/>
  <c r="I44"/>
  <c r="H44"/>
  <c r="I43"/>
  <c r="H43"/>
  <c r="E43"/>
  <c r="A43" s="1"/>
  <c r="H42"/>
  <c r="E42"/>
  <c r="G42" s="1"/>
  <c r="I42" s="1"/>
  <c r="H41"/>
  <c r="E41"/>
  <c r="G41" s="1"/>
  <c r="I41" s="1"/>
  <c r="A41"/>
  <c r="H38"/>
  <c r="I37"/>
  <c r="H37"/>
  <c r="I36"/>
  <c r="H36"/>
  <c r="E36"/>
  <c r="A36"/>
  <c r="I35"/>
  <c r="H35"/>
  <c r="E35"/>
  <c r="A35" s="1"/>
  <c r="H34"/>
  <c r="E34"/>
  <c r="G34" s="1"/>
  <c r="I34" s="1"/>
  <c r="I33"/>
  <c r="H33"/>
  <c r="E33"/>
  <c r="A33" s="1"/>
  <c r="I32"/>
  <c r="H32"/>
  <c r="E32"/>
  <c r="A32" s="1"/>
  <c r="I31"/>
  <c r="H31"/>
  <c r="E31"/>
  <c r="A31" s="1"/>
  <c r="H28"/>
  <c r="I27"/>
  <c r="H27"/>
  <c r="H26"/>
  <c r="E26"/>
  <c r="G26" s="1"/>
  <c r="I26" s="1"/>
  <c r="H25"/>
  <c r="G25"/>
  <c r="I25" s="1"/>
  <c r="E25"/>
  <c r="A25"/>
  <c r="H24"/>
  <c r="E24"/>
  <c r="G24" s="1"/>
  <c r="I24" s="1"/>
  <c r="H23"/>
  <c r="G23"/>
  <c r="I23" s="1"/>
  <c r="E23"/>
  <c r="A23"/>
  <c r="H22"/>
  <c r="E22"/>
  <c r="G22" s="1"/>
  <c r="I22" s="1"/>
  <c r="H21"/>
  <c r="G21"/>
  <c r="I21" s="1"/>
  <c r="E21"/>
  <c r="A21"/>
  <c r="H20"/>
  <c r="E20"/>
  <c r="G20" s="1"/>
  <c r="I20" s="1"/>
  <c r="H19"/>
  <c r="G19"/>
  <c r="I19" s="1"/>
  <c r="E19"/>
  <c r="A19"/>
  <c r="H18"/>
  <c r="E18"/>
  <c r="G18" s="1"/>
  <c r="I18" s="1"/>
  <c r="H17"/>
  <c r="G17"/>
  <c r="I17" s="1"/>
  <c r="E17"/>
  <c r="A17"/>
  <c r="H16"/>
  <c r="E16"/>
  <c r="G16" s="1"/>
  <c r="I16" s="1"/>
  <c r="A73" i="38"/>
  <c r="H61"/>
  <c r="I60"/>
  <c r="H60"/>
  <c r="H59"/>
  <c r="E59"/>
  <c r="G59" s="1"/>
  <c r="I59" s="1"/>
  <c r="A59"/>
  <c r="A60" s="1"/>
  <c r="A61" s="1"/>
  <c r="F61" s="1"/>
  <c r="I61" s="1"/>
  <c r="A59" i="39" l="1"/>
  <c r="A60" s="1"/>
  <c r="A61" s="1"/>
  <c r="F61" s="1"/>
  <c r="I61" s="1"/>
  <c r="A42"/>
  <c r="A44" s="1"/>
  <c r="A45" s="1"/>
  <c r="F45" s="1"/>
  <c r="I45" s="1"/>
  <c r="A48"/>
  <c r="A50" s="1"/>
  <c r="A51" s="1"/>
  <c r="F51" s="1"/>
  <c r="I51" s="1"/>
  <c r="A54"/>
  <c r="A55" s="1"/>
  <c r="A56" s="1"/>
  <c r="F56" s="1"/>
  <c r="I56" s="1"/>
  <c r="A16"/>
  <c r="A18"/>
  <c r="A20"/>
  <c r="A22"/>
  <c r="A24"/>
  <c r="A26"/>
  <c r="A34"/>
  <c r="A37" s="1"/>
  <c r="A38" s="1"/>
  <c r="F38" s="1"/>
  <c r="I38" s="1"/>
  <c r="H56" i="38"/>
  <c r="I55"/>
  <c r="H55"/>
  <c r="H54"/>
  <c r="E54"/>
  <c r="G54" s="1"/>
  <c r="I54" s="1"/>
  <c r="H71"/>
  <c r="I70"/>
  <c r="H70"/>
  <c r="H69"/>
  <c r="E69"/>
  <c r="G69" s="1"/>
  <c r="I69" s="1"/>
  <c r="A69"/>
  <c r="A70" s="1"/>
  <c r="H66"/>
  <c r="I65"/>
  <c r="H65"/>
  <c r="H64"/>
  <c r="E64"/>
  <c r="G64" s="1"/>
  <c r="I64" s="1"/>
  <c r="H51"/>
  <c r="I50"/>
  <c r="H50"/>
  <c r="I49"/>
  <c r="H49"/>
  <c r="E49"/>
  <c r="A49"/>
  <c r="H48"/>
  <c r="E48"/>
  <c r="G48" s="1"/>
  <c r="I48" s="1"/>
  <c r="H45"/>
  <c r="I44"/>
  <c r="H44"/>
  <c r="I43"/>
  <c r="H43"/>
  <c r="E43"/>
  <c r="A43" s="1"/>
  <c r="H42"/>
  <c r="E42"/>
  <c r="G42" s="1"/>
  <c r="I42" s="1"/>
  <c r="H41"/>
  <c r="E41"/>
  <c r="G41" s="1"/>
  <c r="I41" s="1"/>
  <c r="H38"/>
  <c r="I37"/>
  <c r="H37"/>
  <c r="I36"/>
  <c r="H36"/>
  <c r="E36"/>
  <c r="A36" s="1"/>
  <c r="I35"/>
  <c r="H35"/>
  <c r="E35"/>
  <c r="A35"/>
  <c r="H34"/>
  <c r="E34"/>
  <c r="G34" s="1"/>
  <c r="I34" s="1"/>
  <c r="I33"/>
  <c r="H33"/>
  <c r="E33"/>
  <c r="A33" s="1"/>
  <c r="I32"/>
  <c r="H32"/>
  <c r="E32"/>
  <c r="A32" s="1"/>
  <c r="I31"/>
  <c r="H31"/>
  <c r="E31"/>
  <c r="A31" s="1"/>
  <c r="H28"/>
  <c r="I27"/>
  <c r="H27"/>
  <c r="H26"/>
  <c r="E26"/>
  <c r="G26" s="1"/>
  <c r="I26" s="1"/>
  <c r="H25"/>
  <c r="E25"/>
  <c r="G25" s="1"/>
  <c r="I25" s="1"/>
  <c r="H24"/>
  <c r="E24"/>
  <c r="G24" s="1"/>
  <c r="I24" s="1"/>
  <c r="H23"/>
  <c r="G23"/>
  <c r="I23" s="1"/>
  <c r="E23"/>
  <c r="A23"/>
  <c r="H22"/>
  <c r="E22"/>
  <c r="G22" s="1"/>
  <c r="I22" s="1"/>
  <c r="H21"/>
  <c r="G21"/>
  <c r="I21" s="1"/>
  <c r="E21"/>
  <c r="A21"/>
  <c r="H20"/>
  <c r="E20"/>
  <c r="G20" s="1"/>
  <c r="I20" s="1"/>
  <c r="H19"/>
  <c r="G19"/>
  <c r="I19" s="1"/>
  <c r="E19"/>
  <c r="A19"/>
  <c r="H18"/>
  <c r="E18"/>
  <c r="G18" s="1"/>
  <c r="I18" s="1"/>
  <c r="H17"/>
  <c r="G17"/>
  <c r="I17" s="1"/>
  <c r="E17"/>
  <c r="A17"/>
  <c r="H16"/>
  <c r="E16"/>
  <c r="G16" s="1"/>
  <c r="I16" s="1"/>
  <c r="H87" i="37"/>
  <c r="I86"/>
  <c r="H86"/>
  <c r="H85"/>
  <c r="G85"/>
  <c r="I85" s="1"/>
  <c r="E85"/>
  <c r="A85"/>
  <c r="A86" s="1"/>
  <c r="H82"/>
  <c r="I81"/>
  <c r="H81"/>
  <c r="I80"/>
  <c r="H80"/>
  <c r="E80"/>
  <c r="A80" s="1"/>
  <c r="A81" s="1"/>
  <c r="A82" s="1"/>
  <c r="F82" s="1"/>
  <c r="I82" s="1"/>
  <c r="H77"/>
  <c r="I76"/>
  <c r="H76"/>
  <c r="I75"/>
  <c r="H75"/>
  <c r="E75"/>
  <c r="A75"/>
  <c r="I74"/>
  <c r="H74"/>
  <c r="E74"/>
  <c r="A74"/>
  <c r="A76" s="1"/>
  <c r="A77" s="1"/>
  <c r="F77" s="1"/>
  <c r="I77" s="1"/>
  <c r="H71"/>
  <c r="I70"/>
  <c r="H70"/>
  <c r="I69"/>
  <c r="H69"/>
  <c r="E69"/>
  <c r="A69" s="1"/>
  <c r="I68"/>
  <c r="H68"/>
  <c r="E68"/>
  <c r="A68" s="1"/>
  <c r="H67"/>
  <c r="G67"/>
  <c r="I67" s="1"/>
  <c r="E67"/>
  <c r="A67"/>
  <c r="A70" s="1"/>
  <c r="A71" s="1"/>
  <c r="F71" s="1"/>
  <c r="I71" s="1"/>
  <c r="H64"/>
  <c r="I63"/>
  <c r="H63"/>
  <c r="I62"/>
  <c r="H62"/>
  <c r="E62"/>
  <c r="A62" s="1"/>
  <c r="I61"/>
  <c r="H61"/>
  <c r="E61"/>
  <c r="A61" s="1"/>
  <c r="H60"/>
  <c r="G60"/>
  <c r="I60" s="1"/>
  <c r="E60"/>
  <c r="A60"/>
  <c r="I59"/>
  <c r="H59"/>
  <c r="E59"/>
  <c r="A59"/>
  <c r="I58"/>
  <c r="H58"/>
  <c r="E58"/>
  <c r="A58"/>
  <c r="I57"/>
  <c r="H57"/>
  <c r="E57"/>
  <c r="A57"/>
  <c r="H54"/>
  <c r="I53"/>
  <c r="H53"/>
  <c r="I52"/>
  <c r="H52"/>
  <c r="E52"/>
  <c r="A52" s="1"/>
  <c r="H51"/>
  <c r="E51"/>
  <c r="G51" s="1"/>
  <c r="I51" s="1"/>
  <c r="H50"/>
  <c r="E50"/>
  <c r="G50" s="1"/>
  <c r="I50" s="1"/>
  <c r="H49"/>
  <c r="G49"/>
  <c r="I49" s="1"/>
  <c r="E49"/>
  <c r="A49"/>
  <c r="I48"/>
  <c r="H48"/>
  <c r="E48"/>
  <c r="A48"/>
  <c r="H47"/>
  <c r="E47"/>
  <c r="G47" s="1"/>
  <c r="I47" s="1"/>
  <c r="H46"/>
  <c r="G46"/>
  <c r="I46" s="1"/>
  <c r="E46"/>
  <c r="A46"/>
  <c r="H45"/>
  <c r="E45"/>
  <c r="G45" s="1"/>
  <c r="I45" s="1"/>
  <c r="H44"/>
  <c r="G44"/>
  <c r="I44" s="1"/>
  <c r="E44"/>
  <c r="A44"/>
  <c r="H43"/>
  <c r="E43"/>
  <c r="G43" s="1"/>
  <c r="I43" s="1"/>
  <c r="H42"/>
  <c r="G42"/>
  <c r="I42" s="1"/>
  <c r="E42"/>
  <c r="A42"/>
  <c r="H39"/>
  <c r="I38"/>
  <c r="H38"/>
  <c r="H37"/>
  <c r="G37"/>
  <c r="I37" s="1"/>
  <c r="E37"/>
  <c r="A37"/>
  <c r="A38" s="1"/>
  <c r="A39" s="1"/>
  <c r="F39" s="1"/>
  <c r="I39" s="1"/>
  <c r="H34"/>
  <c r="I33"/>
  <c r="H33"/>
  <c r="H32"/>
  <c r="G32"/>
  <c r="I32" s="1"/>
  <c r="E32"/>
  <c r="A32"/>
  <c r="A33" s="1"/>
  <c r="A34" s="1"/>
  <c r="F34" s="1"/>
  <c r="I34" s="1"/>
  <c r="H29"/>
  <c r="I28"/>
  <c r="H28"/>
  <c r="I27"/>
  <c r="H27"/>
  <c r="E27"/>
  <c r="A27" s="1"/>
  <c r="H26"/>
  <c r="G26"/>
  <c r="I26" s="1"/>
  <c r="E26"/>
  <c r="A26"/>
  <c r="A28" s="1"/>
  <c r="A29" s="1"/>
  <c r="F29" s="1"/>
  <c r="I29" s="1"/>
  <c r="H23"/>
  <c r="I22"/>
  <c r="H22"/>
  <c r="H21"/>
  <c r="G21"/>
  <c r="I21" s="1"/>
  <c r="E21"/>
  <c r="A21"/>
  <c r="H20"/>
  <c r="E20"/>
  <c r="G20" s="1"/>
  <c r="I20" s="1"/>
  <c r="H19"/>
  <c r="G19"/>
  <c r="I19" s="1"/>
  <c r="E19"/>
  <c r="A19"/>
  <c r="H18"/>
  <c r="E18"/>
  <c r="G18" s="1"/>
  <c r="I18" s="1"/>
  <c r="H17"/>
  <c r="G17"/>
  <c r="I17" s="1"/>
  <c r="E17"/>
  <c r="A17"/>
  <c r="H16"/>
  <c r="E16"/>
  <c r="G16" s="1"/>
  <c r="I16" s="1"/>
  <c r="H46" i="36"/>
  <c r="I45"/>
  <c r="H45"/>
  <c r="H44"/>
  <c r="E44"/>
  <c r="G44" s="1"/>
  <c r="I44" s="1"/>
  <c r="H41"/>
  <c r="I40"/>
  <c r="H40"/>
  <c r="H39"/>
  <c r="E39"/>
  <c r="G39" s="1"/>
  <c r="I39" s="1"/>
  <c r="H36"/>
  <c r="I35"/>
  <c r="H35"/>
  <c r="H34"/>
  <c r="E34"/>
  <c r="G34" s="1"/>
  <c r="I34" s="1"/>
  <c r="H33"/>
  <c r="E33"/>
  <c r="G33" s="1"/>
  <c r="I33" s="1"/>
  <c r="H30"/>
  <c r="I29"/>
  <c r="H29"/>
  <c r="I28"/>
  <c r="H28"/>
  <c r="E28"/>
  <c r="A28"/>
  <c r="H27"/>
  <c r="E27"/>
  <c r="G27" s="1"/>
  <c r="I27" s="1"/>
  <c r="H26"/>
  <c r="E26"/>
  <c r="G26" s="1"/>
  <c r="I26" s="1"/>
  <c r="A26"/>
  <c r="H23"/>
  <c r="I22"/>
  <c r="H22"/>
  <c r="H21"/>
  <c r="E21"/>
  <c r="G21" s="1"/>
  <c r="I21" s="1"/>
  <c r="H20"/>
  <c r="E20"/>
  <c r="G20" s="1"/>
  <c r="I20" s="1"/>
  <c r="H19"/>
  <c r="E19"/>
  <c r="G19" s="1"/>
  <c r="I19" s="1"/>
  <c r="H18"/>
  <c r="G18"/>
  <c r="I18" s="1"/>
  <c r="E18"/>
  <c r="A18"/>
  <c r="H17"/>
  <c r="E17"/>
  <c r="G17" s="1"/>
  <c r="I17" s="1"/>
  <c r="H16"/>
  <c r="E16"/>
  <c r="G16" s="1"/>
  <c r="I16" s="1"/>
  <c r="A16"/>
  <c r="H44" i="35"/>
  <c r="I43"/>
  <c r="H43"/>
  <c r="H42"/>
  <c r="E42"/>
  <c r="G42" s="1"/>
  <c r="I42" s="1"/>
  <c r="H39"/>
  <c r="I38"/>
  <c r="H38"/>
  <c r="H37"/>
  <c r="E37"/>
  <c r="G37" s="1"/>
  <c r="I37" s="1"/>
  <c r="H34"/>
  <c r="I33"/>
  <c r="H33"/>
  <c r="H32"/>
  <c r="E32"/>
  <c r="G32" s="1"/>
  <c r="I32" s="1"/>
  <c r="H29"/>
  <c r="I28"/>
  <c r="H28"/>
  <c r="I27"/>
  <c r="H27"/>
  <c r="E27"/>
  <c r="A27"/>
  <c r="H26"/>
  <c r="E26"/>
  <c r="G26" s="1"/>
  <c r="I26" s="1"/>
  <c r="H23"/>
  <c r="I22"/>
  <c r="H22"/>
  <c r="H21"/>
  <c r="E21"/>
  <c r="G21" s="1"/>
  <c r="I21" s="1"/>
  <c r="H20"/>
  <c r="G20"/>
  <c r="I20" s="1"/>
  <c r="E20"/>
  <c r="A20"/>
  <c r="H19"/>
  <c r="E19"/>
  <c r="G19" s="1"/>
  <c r="I19" s="1"/>
  <c r="H18"/>
  <c r="G18"/>
  <c r="I18" s="1"/>
  <c r="E18"/>
  <c r="A18"/>
  <c r="H17"/>
  <c r="E17"/>
  <c r="G17" s="1"/>
  <c r="I17" s="1"/>
  <c r="H16"/>
  <c r="G16"/>
  <c r="I16" s="1"/>
  <c r="E16"/>
  <c r="A16"/>
  <c r="H46" i="34"/>
  <c r="I45"/>
  <c r="H45"/>
  <c r="H44"/>
  <c r="E44"/>
  <c r="G44" s="1"/>
  <c r="I44" s="1"/>
  <c r="H41"/>
  <c r="I40"/>
  <c r="H40"/>
  <c r="H39"/>
  <c r="E39"/>
  <c r="G39" s="1"/>
  <c r="I39" s="1"/>
  <c r="H36"/>
  <c r="I35"/>
  <c r="H35"/>
  <c r="H34"/>
  <c r="E34"/>
  <c r="G34" s="1"/>
  <c r="I34" s="1"/>
  <c r="H33"/>
  <c r="E33"/>
  <c r="G33" s="1"/>
  <c r="I33" s="1"/>
  <c r="H30"/>
  <c r="I29"/>
  <c r="H29"/>
  <c r="I28"/>
  <c r="H28"/>
  <c r="E28"/>
  <c r="A28"/>
  <c r="H27"/>
  <c r="E27"/>
  <c r="G27" s="1"/>
  <c r="I27" s="1"/>
  <c r="H26"/>
  <c r="E26"/>
  <c r="G26" s="1"/>
  <c r="I26" s="1"/>
  <c r="H23"/>
  <c r="I22"/>
  <c r="H22"/>
  <c r="H21"/>
  <c r="E21"/>
  <c r="G21" s="1"/>
  <c r="I21" s="1"/>
  <c r="H20"/>
  <c r="E20"/>
  <c r="G20" s="1"/>
  <c r="I20" s="1"/>
  <c r="H19"/>
  <c r="G19"/>
  <c r="I19" s="1"/>
  <c r="E19"/>
  <c r="A19"/>
  <c r="H18"/>
  <c r="E18"/>
  <c r="G18" s="1"/>
  <c r="I18" s="1"/>
  <c r="H17"/>
  <c r="G17"/>
  <c r="I17" s="1"/>
  <c r="E17"/>
  <c r="A17"/>
  <c r="H16"/>
  <c r="E16"/>
  <c r="G16" s="1"/>
  <c r="I16" s="1"/>
  <c r="A27" i="39" l="1"/>
  <c r="A28" s="1"/>
  <c r="F28" s="1"/>
  <c r="I28" s="1"/>
  <c r="I63" s="1"/>
  <c r="A41" i="38"/>
  <c r="A54"/>
  <c r="A55" s="1"/>
  <c r="A56" s="1"/>
  <c r="F56" s="1"/>
  <c r="I56" s="1"/>
  <c r="A25"/>
  <c r="A71"/>
  <c r="F71" s="1"/>
  <c r="I71" s="1"/>
  <c r="A42"/>
  <c r="A44" s="1"/>
  <c r="A45" s="1"/>
  <c r="F45" s="1"/>
  <c r="I45" s="1"/>
  <c r="A48"/>
  <c r="A50" s="1"/>
  <c r="A51" s="1"/>
  <c r="F51" s="1"/>
  <c r="I51" s="1"/>
  <c r="A64"/>
  <c r="A65" s="1"/>
  <c r="A66" s="1"/>
  <c r="F66" s="1"/>
  <c r="I66" s="1"/>
  <c r="A16"/>
  <c r="A18"/>
  <c r="A20"/>
  <c r="A22"/>
  <c r="A24"/>
  <c r="A26"/>
  <c r="A34"/>
  <c r="A37" s="1"/>
  <c r="A38" s="1"/>
  <c r="F38" s="1"/>
  <c r="I38" s="1"/>
  <c r="A51" i="37"/>
  <c r="A87"/>
  <c r="F87" s="1"/>
  <c r="I87" s="1"/>
  <c r="A63"/>
  <c r="A64" s="1"/>
  <c r="F64" s="1"/>
  <c r="I64" s="1"/>
  <c r="A16"/>
  <c r="A18"/>
  <c r="A20"/>
  <c r="A43"/>
  <c r="A53" s="1"/>
  <c r="A54" s="1"/>
  <c r="F54" s="1"/>
  <c r="I54" s="1"/>
  <c r="A45"/>
  <c r="A47"/>
  <c r="A50"/>
  <c r="A33" i="36"/>
  <c r="A20"/>
  <c r="A17"/>
  <c r="A19"/>
  <c r="A22" s="1"/>
  <c r="A23" s="1"/>
  <c r="F23" s="1"/>
  <c r="I23" s="1"/>
  <c r="A21"/>
  <c r="A34"/>
  <c r="A35" s="1"/>
  <c r="A36" s="1"/>
  <c r="F36" s="1"/>
  <c r="I36" s="1"/>
  <c r="A39"/>
  <c r="A40" s="1"/>
  <c r="A41" s="1"/>
  <c r="F41" s="1"/>
  <c r="I41" s="1"/>
  <c r="A44"/>
  <c r="A45" s="1"/>
  <c r="A27"/>
  <c r="A29" s="1"/>
  <c r="A30" s="1"/>
  <c r="F30" s="1"/>
  <c r="I30" s="1"/>
  <c r="A42" i="35"/>
  <c r="A43" s="1"/>
  <c r="A44" s="1"/>
  <c r="F44" s="1"/>
  <c r="I44" s="1"/>
  <c r="A17"/>
  <c r="A22" s="1"/>
  <c r="A23" s="1"/>
  <c r="F23" s="1"/>
  <c r="I23" s="1"/>
  <c r="A19"/>
  <c r="A21"/>
  <c r="A26"/>
  <c r="A28" s="1"/>
  <c r="A29" s="1"/>
  <c r="F29" s="1"/>
  <c r="I29" s="1"/>
  <c r="A32"/>
  <c r="A33" s="1"/>
  <c r="A34" s="1"/>
  <c r="F34" s="1"/>
  <c r="I34" s="1"/>
  <c r="A37"/>
  <c r="A38" s="1"/>
  <c r="A39" s="1"/>
  <c r="F39" s="1"/>
  <c r="I39" s="1"/>
  <c r="A44" i="34"/>
  <c r="A45" s="1"/>
  <c r="A46" s="1"/>
  <c r="F46" s="1"/>
  <c r="I46" s="1"/>
  <c r="A39"/>
  <c r="A40" s="1"/>
  <c r="A41" s="1"/>
  <c r="F41" s="1"/>
  <c r="I41" s="1"/>
  <c r="A34"/>
  <c r="A26"/>
  <c r="A21"/>
  <c r="A16"/>
  <c r="A18"/>
  <c r="A20"/>
  <c r="A27"/>
  <c r="A29" s="1"/>
  <c r="A30" s="1"/>
  <c r="F30" s="1"/>
  <c r="I30" s="1"/>
  <c r="A33"/>
  <c r="A35" s="1"/>
  <c r="A36" s="1"/>
  <c r="F36" s="1"/>
  <c r="I36" s="1"/>
  <c r="A63" i="39" l="1"/>
  <c r="A64" s="1"/>
  <c r="F64" s="1"/>
  <c r="F63" s="1"/>
  <c r="A27" i="38"/>
  <c r="A28" s="1"/>
  <c r="F28" s="1"/>
  <c r="I28" s="1"/>
  <c r="I73" s="1"/>
  <c r="A89" i="37"/>
  <c r="A90" s="1"/>
  <c r="F90" s="1"/>
  <c r="F89" s="1"/>
  <c r="A22"/>
  <c r="A23" s="1"/>
  <c r="F23" s="1"/>
  <c r="I23" s="1"/>
  <c r="I89" s="1"/>
  <c r="A48" i="36"/>
  <c r="A49" s="1"/>
  <c r="F49" s="1"/>
  <c r="F48" s="1"/>
  <c r="A46"/>
  <c r="F46" s="1"/>
  <c r="I46" s="1"/>
  <c r="I48" s="1"/>
  <c r="I46" i="35"/>
  <c r="A46"/>
  <c r="A47" s="1"/>
  <c r="F47" s="1"/>
  <c r="F46" s="1"/>
  <c r="A22" i="34"/>
  <c r="A23" s="1"/>
  <c r="F23" s="1"/>
  <c r="I23" s="1"/>
  <c r="I48" s="1"/>
  <c r="A74" i="38" l="1"/>
  <c r="F74" s="1"/>
  <c r="F73" s="1"/>
  <c r="A48" i="34"/>
  <c r="A49" s="1"/>
  <c r="F49" s="1"/>
  <c r="F48" s="1"/>
  <c r="A76" i="31" l="1"/>
  <c r="H33"/>
  <c r="I32"/>
  <c r="H32"/>
  <c r="H31"/>
  <c r="E31"/>
  <c r="G31" s="1"/>
  <c r="I31" s="1"/>
  <c r="H39" i="33"/>
  <c r="I38"/>
  <c r="H38"/>
  <c r="H37"/>
  <c r="E37"/>
  <c r="G37" s="1"/>
  <c r="I37" s="1"/>
  <c r="A31" i="31" l="1"/>
  <c r="A32" s="1"/>
  <c r="A33" s="1"/>
  <c r="F33" s="1"/>
  <c r="I33" s="1"/>
  <c r="A37" i="33"/>
  <c r="A38" s="1"/>
  <c r="A39" l="1"/>
  <c r="F39" s="1"/>
  <c r="I39" s="1"/>
  <c r="H54" l="1"/>
  <c r="I53"/>
  <c r="H53"/>
  <c r="H52"/>
  <c r="E52"/>
  <c r="G52" s="1"/>
  <c r="I52" s="1"/>
  <c r="H49"/>
  <c r="I48"/>
  <c r="H48"/>
  <c r="H47"/>
  <c r="E47"/>
  <c r="G47" s="1"/>
  <c r="I47" s="1"/>
  <c r="A47"/>
  <c r="A48" s="1"/>
  <c r="H44"/>
  <c r="I43"/>
  <c r="H43"/>
  <c r="H42"/>
  <c r="E42"/>
  <c r="G42" s="1"/>
  <c r="I42" s="1"/>
  <c r="H34"/>
  <c r="I33"/>
  <c r="H33"/>
  <c r="I32"/>
  <c r="H32"/>
  <c r="E32"/>
  <c r="A32"/>
  <c r="H31"/>
  <c r="E31"/>
  <c r="G31" s="1"/>
  <c r="I31" s="1"/>
  <c r="A31"/>
  <c r="H30"/>
  <c r="E30"/>
  <c r="G30" s="1"/>
  <c r="I30" s="1"/>
  <c r="A30"/>
  <c r="I29"/>
  <c r="H29"/>
  <c r="E29"/>
  <c r="A29" s="1"/>
  <c r="I28"/>
  <c r="H28"/>
  <c r="E28"/>
  <c r="A28" s="1"/>
  <c r="I27"/>
  <c r="H27"/>
  <c r="E27"/>
  <c r="A27"/>
  <c r="I26"/>
  <c r="H26"/>
  <c r="E26"/>
  <c r="A26" s="1"/>
  <c r="A33" s="1"/>
  <c r="A34" s="1"/>
  <c r="F34" s="1"/>
  <c r="I34" s="1"/>
  <c r="H23"/>
  <c r="I22"/>
  <c r="H22"/>
  <c r="H21"/>
  <c r="E21"/>
  <c r="G21" s="1"/>
  <c r="I21" s="1"/>
  <c r="H20"/>
  <c r="E20"/>
  <c r="G20" s="1"/>
  <c r="I20" s="1"/>
  <c r="H19"/>
  <c r="E19"/>
  <c r="G19" s="1"/>
  <c r="I19" s="1"/>
  <c r="H18"/>
  <c r="E18"/>
  <c r="G18" s="1"/>
  <c r="I18" s="1"/>
  <c r="A18"/>
  <c r="H17"/>
  <c r="E17"/>
  <c r="G17" s="1"/>
  <c r="I17" s="1"/>
  <c r="H16"/>
  <c r="E16"/>
  <c r="G16" s="1"/>
  <c r="I16" s="1"/>
  <c r="H44" i="32"/>
  <c r="I43"/>
  <c r="H43"/>
  <c r="H42"/>
  <c r="E42"/>
  <c r="G42" s="1"/>
  <c r="I42" s="1"/>
  <c r="H23"/>
  <c r="I22"/>
  <c r="H22"/>
  <c r="H21"/>
  <c r="E21"/>
  <c r="G21" s="1"/>
  <c r="I21" s="1"/>
  <c r="A21"/>
  <c r="H20"/>
  <c r="E20"/>
  <c r="G20" s="1"/>
  <c r="H19"/>
  <c r="E19"/>
  <c r="G19" s="1"/>
  <c r="H18"/>
  <c r="E18"/>
  <c r="G18" s="1"/>
  <c r="H17"/>
  <c r="E17"/>
  <c r="G17" s="1"/>
  <c r="H16"/>
  <c r="E16"/>
  <c r="G16" s="1"/>
  <c r="H54"/>
  <c r="I53"/>
  <c r="H53"/>
  <c r="H52"/>
  <c r="E52"/>
  <c r="G52" s="1"/>
  <c r="I52" s="1"/>
  <c r="A52"/>
  <c r="A53" s="1"/>
  <c r="H49"/>
  <c r="I48"/>
  <c r="H48"/>
  <c r="H47"/>
  <c r="E47"/>
  <c r="G47" s="1"/>
  <c r="I47" s="1"/>
  <c r="A47"/>
  <c r="A48" s="1"/>
  <c r="A49" s="1"/>
  <c r="F49" s="1"/>
  <c r="I49" s="1"/>
  <c r="H39"/>
  <c r="I38"/>
  <c r="H38"/>
  <c r="H37"/>
  <c r="E37"/>
  <c r="G37" s="1"/>
  <c r="I37" s="1"/>
  <c r="H34"/>
  <c r="I33"/>
  <c r="H33"/>
  <c r="H32"/>
  <c r="E32"/>
  <c r="I32" s="1"/>
  <c r="A32"/>
  <c r="H31"/>
  <c r="E31"/>
  <c r="G31" s="1"/>
  <c r="I31" s="1"/>
  <c r="A31"/>
  <c r="H30"/>
  <c r="E30"/>
  <c r="G30" s="1"/>
  <c r="I30" s="1"/>
  <c r="H29"/>
  <c r="E29"/>
  <c r="I29" s="1"/>
  <c r="H28"/>
  <c r="E28"/>
  <c r="I28" s="1"/>
  <c r="H27"/>
  <c r="E27"/>
  <c r="I27" s="1"/>
  <c r="H26"/>
  <c r="E26"/>
  <c r="I26" s="1"/>
  <c r="H45" i="31"/>
  <c r="E45"/>
  <c r="A45" s="1"/>
  <c r="H41"/>
  <c r="E41"/>
  <c r="H48"/>
  <c r="I47"/>
  <c r="H47"/>
  <c r="I46"/>
  <c r="H46"/>
  <c r="E46"/>
  <c r="A46" s="1"/>
  <c r="H44"/>
  <c r="E44"/>
  <c r="A44" s="1"/>
  <c r="H43"/>
  <c r="E43"/>
  <c r="A43" s="1"/>
  <c r="H42"/>
  <c r="E42"/>
  <c r="H38"/>
  <c r="I37"/>
  <c r="H37"/>
  <c r="H36"/>
  <c r="E36"/>
  <c r="H28"/>
  <c r="I27"/>
  <c r="H27"/>
  <c r="I26"/>
  <c r="H26"/>
  <c r="E26"/>
  <c r="A26" s="1"/>
  <c r="H25"/>
  <c r="E25"/>
  <c r="H22"/>
  <c r="I21"/>
  <c r="H21"/>
  <c r="H20"/>
  <c r="E20"/>
  <c r="H19"/>
  <c r="E19"/>
  <c r="H18"/>
  <c r="E18"/>
  <c r="H17"/>
  <c r="E17"/>
  <c r="G17" s="1"/>
  <c r="H16"/>
  <c r="E16"/>
  <c r="H74"/>
  <c r="I73"/>
  <c r="H73"/>
  <c r="H72"/>
  <c r="E72"/>
  <c r="G72" s="1"/>
  <c r="I72" s="1"/>
  <c r="H69"/>
  <c r="I68"/>
  <c r="H68"/>
  <c r="H67"/>
  <c r="E67"/>
  <c r="I67" s="1"/>
  <c r="H64"/>
  <c r="I63"/>
  <c r="H63"/>
  <c r="H62"/>
  <c r="E62"/>
  <c r="G62" s="1"/>
  <c r="I62" s="1"/>
  <c r="H59"/>
  <c r="I58"/>
  <c r="H58"/>
  <c r="H57"/>
  <c r="E57"/>
  <c r="I57" s="1"/>
  <c r="H56"/>
  <c r="E56"/>
  <c r="H55"/>
  <c r="E55"/>
  <c r="G55" s="1"/>
  <c r="I55" s="1"/>
  <c r="H54"/>
  <c r="E54"/>
  <c r="I54" s="1"/>
  <c r="H53"/>
  <c r="E53"/>
  <c r="I53" s="1"/>
  <c r="H52"/>
  <c r="E52"/>
  <c r="I52" s="1"/>
  <c r="H51"/>
  <c r="E51"/>
  <c r="I51" s="1"/>
  <c r="H39" i="30"/>
  <c r="I38"/>
  <c r="H38"/>
  <c r="H37"/>
  <c r="E37"/>
  <c r="G37" s="1"/>
  <c r="I37" s="1"/>
  <c r="H34"/>
  <c r="I33"/>
  <c r="H33"/>
  <c r="H32"/>
  <c r="E32"/>
  <c r="G32" s="1"/>
  <c r="I32" s="1"/>
  <c r="A32"/>
  <c r="A33" s="1"/>
  <c r="A34" s="1"/>
  <c r="F34" s="1"/>
  <c r="I34" s="1"/>
  <c r="H29"/>
  <c r="I28"/>
  <c r="H28"/>
  <c r="H27"/>
  <c r="E27"/>
  <c r="G27" s="1"/>
  <c r="I27" s="1"/>
  <c r="A27"/>
  <c r="A28" s="1"/>
  <c r="A29" s="1"/>
  <c r="F29" s="1"/>
  <c r="I29" s="1"/>
  <c r="H24"/>
  <c r="I23"/>
  <c r="H23"/>
  <c r="H22"/>
  <c r="E22"/>
  <c r="G22" s="1"/>
  <c r="I22" s="1"/>
  <c r="H21"/>
  <c r="E21"/>
  <c r="G21" s="1"/>
  <c r="I21" s="1"/>
  <c r="H20"/>
  <c r="E20"/>
  <c r="G20" s="1"/>
  <c r="I20" s="1"/>
  <c r="H19"/>
  <c r="E19"/>
  <c r="G19" s="1"/>
  <c r="I19" s="1"/>
  <c r="H18"/>
  <c r="E18"/>
  <c r="G18" s="1"/>
  <c r="I18" s="1"/>
  <c r="H17"/>
  <c r="E17"/>
  <c r="G17" s="1"/>
  <c r="I17" s="1"/>
  <c r="H16"/>
  <c r="E16"/>
  <c r="G16" s="1"/>
  <c r="I16" s="1"/>
  <c r="I44" i="29"/>
  <c r="H43"/>
  <c r="I42"/>
  <c r="H42"/>
  <c r="H41"/>
  <c r="E41"/>
  <c r="G41" s="1"/>
  <c r="I41" s="1"/>
  <c r="I40"/>
  <c r="H38"/>
  <c r="I37"/>
  <c r="H37"/>
  <c r="H36"/>
  <c r="E36"/>
  <c r="G36" s="1"/>
  <c r="I36" s="1"/>
  <c r="I35"/>
  <c r="I34"/>
  <c r="H33"/>
  <c r="I32"/>
  <c r="H32"/>
  <c r="H31"/>
  <c r="E31"/>
  <c r="G31" s="1"/>
  <c r="I31" s="1"/>
  <c r="I30"/>
  <c r="H28"/>
  <c r="I27"/>
  <c r="H27"/>
  <c r="I26"/>
  <c r="H26"/>
  <c r="E26"/>
  <c r="A26"/>
  <c r="H25"/>
  <c r="E25"/>
  <c r="G25" s="1"/>
  <c r="I25" s="1"/>
  <c r="I24"/>
  <c r="I23"/>
  <c r="H22"/>
  <c r="I21"/>
  <c r="H21"/>
  <c r="H20"/>
  <c r="E20"/>
  <c r="G20" s="1"/>
  <c r="I20" s="1"/>
  <c r="H19"/>
  <c r="G19"/>
  <c r="I19" s="1"/>
  <c r="E19"/>
  <c r="A19"/>
  <c r="H18"/>
  <c r="E18"/>
  <c r="G18" s="1"/>
  <c r="I18" s="1"/>
  <c r="H17"/>
  <c r="G17"/>
  <c r="I17" s="1"/>
  <c r="E17"/>
  <c r="A17"/>
  <c r="H16"/>
  <c r="E16"/>
  <c r="G16" s="1"/>
  <c r="I16" s="1"/>
  <c r="H21" i="28"/>
  <c r="E21"/>
  <c r="G21" s="1"/>
  <c r="I21" s="1"/>
  <c r="A21"/>
  <c r="H28"/>
  <c r="E28"/>
  <c r="G28" s="1"/>
  <c r="I28" s="1"/>
  <c r="H40"/>
  <c r="I39"/>
  <c r="H39"/>
  <c r="H38"/>
  <c r="E38"/>
  <c r="G38" s="1"/>
  <c r="I38" s="1"/>
  <c r="H35"/>
  <c r="I34"/>
  <c r="H34"/>
  <c r="H33"/>
  <c r="E33"/>
  <c r="G33" s="1"/>
  <c r="I33" s="1"/>
  <c r="H30"/>
  <c r="I29"/>
  <c r="H29"/>
  <c r="H25"/>
  <c r="I24"/>
  <c r="H24"/>
  <c r="H23"/>
  <c r="E23"/>
  <c r="G23" s="1"/>
  <c r="I23" s="1"/>
  <c r="H22"/>
  <c r="E22"/>
  <c r="G22" s="1"/>
  <c r="I22" s="1"/>
  <c r="H20"/>
  <c r="E20"/>
  <c r="G20" s="1"/>
  <c r="I20" s="1"/>
  <c r="H19"/>
  <c r="E19"/>
  <c r="G19" s="1"/>
  <c r="I19" s="1"/>
  <c r="H18"/>
  <c r="G18"/>
  <c r="I18" s="1"/>
  <c r="E18"/>
  <c r="A18"/>
  <c r="H17"/>
  <c r="E17"/>
  <c r="G17" s="1"/>
  <c r="I17" s="1"/>
  <c r="H16"/>
  <c r="G16"/>
  <c r="I16" s="1"/>
  <c r="E16"/>
  <c r="A16"/>
  <c r="A17" i="30" l="1"/>
  <c r="G20" i="31"/>
  <c r="G45"/>
  <c r="G56"/>
  <c r="I56" s="1"/>
  <c r="A49" i="33"/>
  <c r="F49" s="1"/>
  <c r="I49" s="1"/>
  <c r="A20"/>
  <c r="A52"/>
  <c r="A53" s="1"/>
  <c r="A54" s="1"/>
  <c r="F54" s="1"/>
  <c r="I54" s="1"/>
  <c r="A16"/>
  <c r="A17"/>
  <c r="A42"/>
  <c r="A43" s="1"/>
  <c r="A44" s="1"/>
  <c r="F44" s="1"/>
  <c r="I44" s="1"/>
  <c r="A19"/>
  <c r="A21"/>
  <c r="A26" i="32"/>
  <c r="I17"/>
  <c r="A42"/>
  <c r="A43" s="1"/>
  <c r="A44" s="1"/>
  <c r="F44" s="1"/>
  <c r="I44" s="1"/>
  <c r="A29"/>
  <c r="I16"/>
  <c r="A17"/>
  <c r="A28"/>
  <c r="A30"/>
  <c r="A16"/>
  <c r="I19"/>
  <c r="I20"/>
  <c r="I18"/>
  <c r="A19"/>
  <c r="A18"/>
  <c r="A20"/>
  <c r="A22" s="1"/>
  <c r="A54"/>
  <c r="F54" s="1"/>
  <c r="I54" s="1"/>
  <c r="A37"/>
  <c r="A38" s="1"/>
  <c r="A39" s="1"/>
  <c r="F39" s="1"/>
  <c r="I39" s="1"/>
  <c r="A27"/>
  <c r="G19" i="31"/>
  <c r="I19" s="1"/>
  <c r="G41"/>
  <c r="I41" s="1"/>
  <c r="G43"/>
  <c r="A67"/>
  <c r="A68" s="1"/>
  <c r="A69" s="1"/>
  <c r="F69" s="1"/>
  <c r="I69" s="1"/>
  <c r="G16"/>
  <c r="I16" s="1"/>
  <c r="G18"/>
  <c r="I18" s="1"/>
  <c r="G25"/>
  <c r="I25" s="1"/>
  <c r="G36"/>
  <c r="I36" s="1"/>
  <c r="G42"/>
  <c r="I42" s="1"/>
  <c r="G44"/>
  <c r="I45"/>
  <c r="A41"/>
  <c r="A19"/>
  <c r="A36"/>
  <c r="A37" s="1"/>
  <c r="A38" s="1"/>
  <c r="F38" s="1"/>
  <c r="I38" s="1"/>
  <c r="A16"/>
  <c r="I17"/>
  <c r="I43"/>
  <c r="I44"/>
  <c r="A17"/>
  <c r="I20"/>
  <c r="A18"/>
  <c r="A20"/>
  <c r="A25"/>
  <c r="A27" s="1"/>
  <c r="A28" s="1"/>
  <c r="F28" s="1"/>
  <c r="I28" s="1"/>
  <c r="A42"/>
  <c r="A72"/>
  <c r="A73" s="1"/>
  <c r="A52"/>
  <c r="A57"/>
  <c r="A54"/>
  <c r="A74"/>
  <c r="F74" s="1"/>
  <c r="I74" s="1"/>
  <c r="A51"/>
  <c r="A53"/>
  <c r="A55"/>
  <c r="A62"/>
  <c r="A63" s="1"/>
  <c r="A64" s="1"/>
  <c r="F64" s="1"/>
  <c r="I64" s="1"/>
  <c r="A56"/>
  <c r="A16" i="30"/>
  <c r="A18"/>
  <c r="A19"/>
  <c r="A20"/>
  <c r="A22"/>
  <c r="A37"/>
  <c r="A38" s="1"/>
  <c r="A39" s="1"/>
  <c r="F39" s="1"/>
  <c r="I39" s="1"/>
  <c r="A21"/>
  <c r="A23" s="1"/>
  <c r="A36" i="29"/>
  <c r="A37" s="1"/>
  <c r="A38" s="1"/>
  <c r="F38" s="1"/>
  <c r="I38" s="1"/>
  <c r="A31"/>
  <c r="A32" s="1"/>
  <c r="A33" s="1"/>
  <c r="F33" s="1"/>
  <c r="I33" s="1"/>
  <c r="A16"/>
  <c r="A18"/>
  <c r="A20"/>
  <c r="A25"/>
  <c r="A27" s="1"/>
  <c r="A28" s="1"/>
  <c r="F28" s="1"/>
  <c r="I28" s="1"/>
  <c r="A41"/>
  <c r="A42" s="1"/>
  <c r="A43" s="1"/>
  <c r="F43" s="1"/>
  <c r="I43" s="1"/>
  <c r="A20" i="28"/>
  <c r="A23"/>
  <c r="A28"/>
  <c r="A17"/>
  <c r="A19"/>
  <c r="A22"/>
  <c r="A29"/>
  <c r="A30" s="1"/>
  <c r="A33"/>
  <c r="A34" s="1"/>
  <c r="A35" s="1"/>
  <c r="F35" s="1"/>
  <c r="I35" s="1"/>
  <c r="A38"/>
  <c r="A39" s="1"/>
  <c r="A56" i="33" l="1"/>
  <c r="A57" s="1"/>
  <c r="F57" s="1"/>
  <c r="F56" s="1"/>
  <c r="A22"/>
  <c r="A23" s="1"/>
  <c r="F23" s="1"/>
  <c r="I23" s="1"/>
  <c r="I56"/>
  <c r="A23" i="32"/>
  <c r="F23" s="1"/>
  <c r="I23" s="1"/>
  <c r="A33"/>
  <c r="A34" s="1"/>
  <c r="F34" s="1"/>
  <c r="I34" s="1"/>
  <c r="A47" i="31"/>
  <c r="A48" s="1"/>
  <c r="F48" s="1"/>
  <c r="I48" s="1"/>
  <c r="A21"/>
  <c r="A58"/>
  <c r="A59" s="1"/>
  <c r="F59" s="1"/>
  <c r="I59" s="1"/>
  <c r="A24" i="30"/>
  <c r="F24" s="1"/>
  <c r="I24" s="1"/>
  <c r="I41" s="1"/>
  <c r="A41"/>
  <c r="A42" s="1"/>
  <c r="F42" s="1"/>
  <c r="F41" s="1"/>
  <c r="A21" i="29"/>
  <c r="A22" s="1"/>
  <c r="F22" s="1"/>
  <c r="I22" s="1"/>
  <c r="I45" s="1"/>
  <c r="F30" i="28"/>
  <c r="I30" s="1"/>
  <c r="A24"/>
  <c r="A40"/>
  <c r="F40" s="1"/>
  <c r="I40" s="1"/>
  <c r="I56" i="32" l="1"/>
  <c r="A56"/>
  <c r="A57" s="1"/>
  <c r="F57" s="1"/>
  <c r="F56" s="1"/>
  <c r="A22" i="31"/>
  <c r="F22" s="1"/>
  <c r="I22" s="1"/>
  <c r="I76"/>
  <c r="A77"/>
  <c r="F77" s="1"/>
  <c r="F76" s="1"/>
  <c r="A45" i="29"/>
  <c r="A46" s="1"/>
  <c r="F46" s="1"/>
  <c r="F45" s="1"/>
  <c r="A25" i="28"/>
  <c r="F25" s="1"/>
  <c r="I25" s="1"/>
  <c r="A42"/>
  <c r="I42"/>
  <c r="A43"/>
  <c r="F43" s="1"/>
  <c r="F42" s="1"/>
  <c r="H61" i="27"/>
  <c r="I60"/>
  <c r="H60"/>
  <c r="H59"/>
  <c r="E59"/>
  <c r="G59" s="1"/>
  <c r="I59" s="1"/>
  <c r="A59" l="1"/>
  <c r="A60" s="1"/>
  <c r="A61" s="1"/>
  <c r="F61" s="1"/>
  <c r="I61" s="1"/>
  <c r="H49"/>
  <c r="I48"/>
  <c r="H48"/>
  <c r="H47"/>
  <c r="E47"/>
  <c r="G47" s="1"/>
  <c r="I47" s="1"/>
  <c r="H53"/>
  <c r="E53"/>
  <c r="G53" s="1"/>
  <c r="I53" s="1"/>
  <c r="G42" i="26"/>
  <c r="H42"/>
  <c r="E42"/>
  <c r="I42" s="1"/>
  <c r="H71" i="27"/>
  <c r="I70"/>
  <c r="H70"/>
  <c r="H69"/>
  <c r="E69"/>
  <c r="G69" s="1"/>
  <c r="I69" s="1"/>
  <c r="H66"/>
  <c r="I65"/>
  <c r="H65"/>
  <c r="I64"/>
  <c r="H64"/>
  <c r="E64"/>
  <c r="A64" s="1"/>
  <c r="A65" s="1"/>
  <c r="H56"/>
  <c r="I55"/>
  <c r="H55"/>
  <c r="I54"/>
  <c r="H54"/>
  <c r="E54"/>
  <c r="A54" s="1"/>
  <c r="H52"/>
  <c r="E52"/>
  <c r="G52" s="1"/>
  <c r="I52" s="1"/>
  <c r="H44"/>
  <c r="I43"/>
  <c r="H43"/>
  <c r="I42"/>
  <c r="H42"/>
  <c r="E42"/>
  <c r="A42" s="1"/>
  <c r="H41"/>
  <c r="E41"/>
  <c r="G41" s="1"/>
  <c r="I41" s="1"/>
  <c r="I40"/>
  <c r="H40"/>
  <c r="E40"/>
  <c r="A40" s="1"/>
  <c r="H37"/>
  <c r="I36"/>
  <c r="H36"/>
  <c r="I35"/>
  <c r="H35"/>
  <c r="E35"/>
  <c r="A35" s="1"/>
  <c r="H34"/>
  <c r="E34"/>
  <c r="G34" s="1"/>
  <c r="I34" s="1"/>
  <c r="H33"/>
  <c r="E33"/>
  <c r="G33" s="1"/>
  <c r="I33" s="1"/>
  <c r="I32"/>
  <c r="H32"/>
  <c r="E32"/>
  <c r="A32" s="1"/>
  <c r="H31"/>
  <c r="E31"/>
  <c r="G31" s="1"/>
  <c r="I31" s="1"/>
  <c r="H28"/>
  <c r="I27"/>
  <c r="H27"/>
  <c r="H26"/>
  <c r="E26"/>
  <c r="G26" s="1"/>
  <c r="I26" s="1"/>
  <c r="H25"/>
  <c r="E25"/>
  <c r="G25" s="1"/>
  <c r="I25" s="1"/>
  <c r="H24"/>
  <c r="E24"/>
  <c r="G24" s="1"/>
  <c r="I24" s="1"/>
  <c r="A24"/>
  <c r="H23"/>
  <c r="E23"/>
  <c r="G23" s="1"/>
  <c r="I23" s="1"/>
  <c r="H22"/>
  <c r="E22"/>
  <c r="G22" s="1"/>
  <c r="I22" s="1"/>
  <c r="H21"/>
  <c r="E21"/>
  <c r="G21" s="1"/>
  <c r="I21" s="1"/>
  <c r="H20"/>
  <c r="E20"/>
  <c r="G20" s="1"/>
  <c r="I20" s="1"/>
  <c r="H19"/>
  <c r="E19"/>
  <c r="G19" s="1"/>
  <c r="I19" s="1"/>
  <c r="H18"/>
  <c r="E18"/>
  <c r="G18" s="1"/>
  <c r="I18" s="1"/>
  <c r="H17"/>
  <c r="E17"/>
  <c r="G17" s="1"/>
  <c r="I17" s="1"/>
  <c r="H16"/>
  <c r="E16"/>
  <c r="G16" s="1"/>
  <c r="I16" s="1"/>
  <c r="A66" l="1"/>
  <c r="F66" s="1"/>
  <c r="I66" s="1"/>
  <c r="A26"/>
  <c r="A33"/>
  <c r="A16"/>
  <c r="A20"/>
  <c r="A47"/>
  <c r="A48" s="1"/>
  <c r="A53"/>
  <c r="A42" i="26"/>
  <c r="A17" i="27"/>
  <c r="A21"/>
  <c r="A69"/>
  <c r="A70" s="1"/>
  <c r="A71" s="1"/>
  <c r="F71" s="1"/>
  <c r="I71" s="1"/>
  <c r="A22"/>
  <c r="A18"/>
  <c r="A19"/>
  <c r="A23"/>
  <c r="A25"/>
  <c r="A31"/>
  <c r="A34"/>
  <c r="A41"/>
  <c r="A43" s="1"/>
  <c r="A44" s="1"/>
  <c r="F44" s="1"/>
  <c r="I44" s="1"/>
  <c r="A52"/>
  <c r="A55" s="1"/>
  <c r="A73" l="1"/>
  <c r="A49"/>
  <c r="F49" s="1"/>
  <c r="I49" s="1"/>
  <c r="A56"/>
  <c r="F56" s="1"/>
  <c r="I56" s="1"/>
  <c r="A27"/>
  <c r="A36"/>
  <c r="A37" s="1"/>
  <c r="F37" s="1"/>
  <c r="I37" s="1"/>
  <c r="A74" l="1"/>
  <c r="F74" s="1"/>
  <c r="F73" s="1"/>
  <c r="A28"/>
  <c r="F28" s="1"/>
  <c r="I28" s="1"/>
  <c r="I73"/>
  <c r="H56" i="26" l="1"/>
  <c r="I55"/>
  <c r="H55"/>
  <c r="H54"/>
  <c r="E54"/>
  <c r="G54" s="1"/>
  <c r="I54" s="1"/>
  <c r="A54"/>
  <c r="A55" s="1"/>
  <c r="A56" s="1"/>
  <c r="F56" s="1"/>
  <c r="I56" s="1"/>
  <c r="H61"/>
  <c r="I60"/>
  <c r="H60"/>
  <c r="H59"/>
  <c r="E59"/>
  <c r="G59" s="1"/>
  <c r="I59" s="1"/>
  <c r="H28"/>
  <c r="I27"/>
  <c r="H27"/>
  <c r="H26"/>
  <c r="E26"/>
  <c r="A26" s="1"/>
  <c r="H25"/>
  <c r="E25"/>
  <c r="H24"/>
  <c r="E24"/>
  <c r="H23"/>
  <c r="E23"/>
  <c r="H22"/>
  <c r="E22"/>
  <c r="A22" s="1"/>
  <c r="H21"/>
  <c r="E21"/>
  <c r="H20"/>
  <c r="E20"/>
  <c r="G20" s="1"/>
  <c r="H19"/>
  <c r="E19"/>
  <c r="H18"/>
  <c r="E18"/>
  <c r="A18" s="1"/>
  <c r="H17"/>
  <c r="E17"/>
  <c r="A17"/>
  <c r="H16"/>
  <c r="E16"/>
  <c r="A16"/>
  <c r="H71"/>
  <c r="I70"/>
  <c r="H70"/>
  <c r="H69"/>
  <c r="E69"/>
  <c r="G69" s="1"/>
  <c r="I69" s="1"/>
  <c r="H66"/>
  <c r="I65"/>
  <c r="H65"/>
  <c r="I64"/>
  <c r="H64"/>
  <c r="E64"/>
  <c r="A64" s="1"/>
  <c r="A65" s="1"/>
  <c r="A66" s="1"/>
  <c r="F66" s="1"/>
  <c r="I66" s="1"/>
  <c r="H51"/>
  <c r="I50"/>
  <c r="H50"/>
  <c r="H49"/>
  <c r="E49"/>
  <c r="I49" s="1"/>
  <c r="H48"/>
  <c r="E48"/>
  <c r="G48" s="1"/>
  <c r="I48" s="1"/>
  <c r="H45"/>
  <c r="I44"/>
  <c r="H44"/>
  <c r="I43"/>
  <c r="H43"/>
  <c r="E43"/>
  <c r="A43" s="1"/>
  <c r="H41"/>
  <c r="E41"/>
  <c r="G41" s="1"/>
  <c r="I41" s="1"/>
  <c r="H40"/>
  <c r="E40"/>
  <c r="I40" s="1"/>
  <c r="H37"/>
  <c r="I36"/>
  <c r="H36"/>
  <c r="H35"/>
  <c r="E35"/>
  <c r="I35" s="1"/>
  <c r="H34"/>
  <c r="E34"/>
  <c r="H33"/>
  <c r="E33"/>
  <c r="G33" s="1"/>
  <c r="I33" s="1"/>
  <c r="H32"/>
  <c r="E32"/>
  <c r="I32" s="1"/>
  <c r="H31"/>
  <c r="E31"/>
  <c r="G31" s="1"/>
  <c r="I31" s="1"/>
  <c r="H45" i="25"/>
  <c r="E45"/>
  <c r="G45" s="1"/>
  <c r="I42"/>
  <c r="H42"/>
  <c r="E42"/>
  <c r="A42"/>
  <c r="H40"/>
  <c r="E40"/>
  <c r="A40" s="1"/>
  <c r="H41"/>
  <c r="E41"/>
  <c r="H39"/>
  <c r="E39"/>
  <c r="H38"/>
  <c r="E38"/>
  <c r="H37"/>
  <c r="E37"/>
  <c r="H48"/>
  <c r="I47"/>
  <c r="H47"/>
  <c r="I46"/>
  <c r="H46"/>
  <c r="E46"/>
  <c r="A46" s="1"/>
  <c r="H44"/>
  <c r="E44"/>
  <c r="H43"/>
  <c r="E43"/>
  <c r="G43" s="1"/>
  <c r="H36"/>
  <c r="E36"/>
  <c r="G36" s="1"/>
  <c r="H33"/>
  <c r="I32"/>
  <c r="H32"/>
  <c r="H31"/>
  <c r="E31"/>
  <c r="H28"/>
  <c r="I27"/>
  <c r="H27"/>
  <c r="I26"/>
  <c r="H26"/>
  <c r="E26"/>
  <c r="A26" s="1"/>
  <c r="H25"/>
  <c r="E25"/>
  <c r="H22"/>
  <c r="I21"/>
  <c r="H21"/>
  <c r="H20"/>
  <c r="E20"/>
  <c r="H19"/>
  <c r="E19"/>
  <c r="H18"/>
  <c r="E18"/>
  <c r="H17"/>
  <c r="E17"/>
  <c r="H16"/>
  <c r="E16"/>
  <c r="G16" i="26" l="1"/>
  <c r="I16" s="1"/>
  <c r="G18"/>
  <c r="G22"/>
  <c r="I22" s="1"/>
  <c r="G24"/>
  <c r="I24" s="1"/>
  <c r="G26"/>
  <c r="I26" s="1"/>
  <c r="A69"/>
  <c r="A70" s="1"/>
  <c r="I19"/>
  <c r="A21"/>
  <c r="G17"/>
  <c r="I17" s="1"/>
  <c r="G19"/>
  <c r="G21"/>
  <c r="I21" s="1"/>
  <c r="G23"/>
  <c r="I23" s="1"/>
  <c r="G25"/>
  <c r="I25" s="1"/>
  <c r="G34"/>
  <c r="I34" s="1"/>
  <c r="A59"/>
  <c r="A60" s="1"/>
  <c r="A61" s="1"/>
  <c r="F61" s="1"/>
  <c r="I61" s="1"/>
  <c r="A32"/>
  <c r="A48"/>
  <c r="I20"/>
  <c r="A34"/>
  <c r="A41"/>
  <c r="I18"/>
  <c r="A19"/>
  <c r="A24"/>
  <c r="A20"/>
  <c r="A23"/>
  <c r="A25"/>
  <c r="I36" i="25"/>
  <c r="I43"/>
  <c r="A41"/>
  <c r="I45"/>
  <c r="G37"/>
  <c r="I37" s="1"/>
  <c r="G39"/>
  <c r="I39" s="1"/>
  <c r="G41"/>
  <c r="I41" s="1"/>
  <c r="G44"/>
  <c r="I44" s="1"/>
  <c r="G16"/>
  <c r="I16" s="1"/>
  <c r="G18"/>
  <c r="I18" s="1"/>
  <c r="G25"/>
  <c r="I25" s="1"/>
  <c r="A71" i="26"/>
  <c r="F71" s="1"/>
  <c r="I71" s="1"/>
  <c r="A31"/>
  <c r="A33"/>
  <c r="A35"/>
  <c r="A40"/>
  <c r="A44" s="1"/>
  <c r="A45" s="1"/>
  <c r="F45" s="1"/>
  <c r="I45" s="1"/>
  <c r="A49"/>
  <c r="A50" s="1"/>
  <c r="A45" i="25"/>
  <c r="A25"/>
  <c r="A27" s="1"/>
  <c r="A28" s="1"/>
  <c r="F28" s="1"/>
  <c r="I28" s="1"/>
  <c r="A39"/>
  <c r="A38"/>
  <c r="A36"/>
  <c r="A37"/>
  <c r="A16"/>
  <c r="A18"/>
  <c r="A20"/>
  <c r="A31"/>
  <c r="A32" s="1"/>
  <c r="A33" s="1"/>
  <c r="F33" s="1"/>
  <c r="I33" s="1"/>
  <c r="A17"/>
  <c r="A19"/>
  <c r="A43"/>
  <c r="A44"/>
  <c r="A27" i="26" l="1"/>
  <c r="A51"/>
  <c r="F51" s="1"/>
  <c r="I51" s="1"/>
  <c r="A36"/>
  <c r="A37" s="1"/>
  <c r="F37" s="1"/>
  <c r="I37" s="1"/>
  <c r="A21" i="25"/>
  <c r="A47"/>
  <c r="A48" s="1"/>
  <c r="F48" s="1"/>
  <c r="I48" s="1"/>
  <c r="A28" i="26" l="1"/>
  <c r="F28" s="1"/>
  <c r="I28" s="1"/>
  <c r="I73" s="1"/>
  <c r="A73"/>
  <c r="A74"/>
  <c r="F74" s="1"/>
  <c r="F73" s="1"/>
  <c r="A22" i="25"/>
  <c r="F22" s="1"/>
  <c r="I22" s="1"/>
  <c r="H80" l="1"/>
  <c r="I79"/>
  <c r="H79"/>
  <c r="H78"/>
  <c r="E78"/>
  <c r="G78" s="1"/>
  <c r="I78" s="1"/>
  <c r="H75"/>
  <c r="I74"/>
  <c r="H74"/>
  <c r="I73"/>
  <c r="H73"/>
  <c r="E73"/>
  <c r="A73" s="1"/>
  <c r="A74" s="1"/>
  <c r="A75" s="1"/>
  <c r="F75" s="1"/>
  <c r="I75" s="1"/>
  <c r="H70"/>
  <c r="I69"/>
  <c r="H69"/>
  <c r="H68"/>
  <c r="E68"/>
  <c r="H67"/>
  <c r="E67"/>
  <c r="H64"/>
  <c r="I63"/>
  <c r="H63"/>
  <c r="I62"/>
  <c r="H62"/>
  <c r="E62"/>
  <c r="A62" s="1"/>
  <c r="H61"/>
  <c r="E61"/>
  <c r="H60"/>
  <c r="E60"/>
  <c r="G38" s="1"/>
  <c r="I38" s="1"/>
  <c r="H57"/>
  <c r="I56"/>
  <c r="H56"/>
  <c r="H55"/>
  <c r="E55"/>
  <c r="G20" s="1"/>
  <c r="H54"/>
  <c r="E54"/>
  <c r="H53"/>
  <c r="E53"/>
  <c r="H52"/>
  <c r="E52"/>
  <c r="G40" s="1"/>
  <c r="I40" s="1"/>
  <c r="H51"/>
  <c r="E51"/>
  <c r="H45" i="24"/>
  <c r="I44"/>
  <c r="H44"/>
  <c r="H43"/>
  <c r="E43"/>
  <c r="G43" s="1"/>
  <c r="I43" s="1"/>
  <c r="H40"/>
  <c r="I39"/>
  <c r="H39"/>
  <c r="I38"/>
  <c r="H38"/>
  <c r="E38"/>
  <c r="A38" s="1"/>
  <c r="A39" s="1"/>
  <c r="A40" s="1"/>
  <c r="F40" s="1"/>
  <c r="I40" s="1"/>
  <c r="H35"/>
  <c r="I34"/>
  <c r="H34"/>
  <c r="H33"/>
  <c r="E33"/>
  <c r="G33" s="1"/>
  <c r="I33" s="1"/>
  <c r="H32"/>
  <c r="E32"/>
  <c r="G32" s="1"/>
  <c r="I32" s="1"/>
  <c r="H29"/>
  <c r="I28"/>
  <c r="H28"/>
  <c r="I27"/>
  <c r="H27"/>
  <c r="E27"/>
  <c r="A27"/>
  <c r="H26"/>
  <c r="E26"/>
  <c r="G26" s="1"/>
  <c r="I26" s="1"/>
  <c r="H25"/>
  <c r="E25"/>
  <c r="G25" s="1"/>
  <c r="I25" s="1"/>
  <c r="H22"/>
  <c r="I21"/>
  <c r="H21"/>
  <c r="H20"/>
  <c r="E20"/>
  <c r="G20" s="1"/>
  <c r="I20" s="1"/>
  <c r="H19"/>
  <c r="E19"/>
  <c r="G19" s="1"/>
  <c r="I19" s="1"/>
  <c r="H18"/>
  <c r="E18"/>
  <c r="G18" s="1"/>
  <c r="I18" s="1"/>
  <c r="A18"/>
  <c r="H17"/>
  <c r="E17"/>
  <c r="G17" s="1"/>
  <c r="I17" s="1"/>
  <c r="H16"/>
  <c r="E16"/>
  <c r="G16" s="1"/>
  <c r="I16" s="1"/>
  <c r="I44" i="23"/>
  <c r="H43"/>
  <c r="I42"/>
  <c r="H42"/>
  <c r="H41"/>
  <c r="E41"/>
  <c r="G41" s="1"/>
  <c r="I41" s="1"/>
  <c r="I40"/>
  <c r="H38"/>
  <c r="I37"/>
  <c r="H37"/>
  <c r="H36"/>
  <c r="E36"/>
  <c r="G36" s="1"/>
  <c r="I36" s="1"/>
  <c r="I35"/>
  <c r="I34"/>
  <c r="H33"/>
  <c r="I32"/>
  <c r="H32"/>
  <c r="H31"/>
  <c r="G31"/>
  <c r="I31" s="1"/>
  <c r="E31"/>
  <c r="A31"/>
  <c r="A32" s="1"/>
  <c r="A33" s="1"/>
  <c r="F33" s="1"/>
  <c r="I33" s="1"/>
  <c r="I30"/>
  <c r="H28"/>
  <c r="I27"/>
  <c r="H27"/>
  <c r="I26"/>
  <c r="H26"/>
  <c r="E26"/>
  <c r="A26"/>
  <c r="H25"/>
  <c r="E25"/>
  <c r="G25" s="1"/>
  <c r="I25" s="1"/>
  <c r="I24"/>
  <c r="I23"/>
  <c r="H22"/>
  <c r="I21"/>
  <c r="H21"/>
  <c r="H20"/>
  <c r="E20"/>
  <c r="G20" s="1"/>
  <c r="I20" s="1"/>
  <c r="H19"/>
  <c r="E19"/>
  <c r="G19" s="1"/>
  <c r="I19" s="1"/>
  <c r="A19"/>
  <c r="H18"/>
  <c r="E18"/>
  <c r="G18" s="1"/>
  <c r="I18" s="1"/>
  <c r="H17"/>
  <c r="E17"/>
  <c r="G17" s="1"/>
  <c r="I17" s="1"/>
  <c r="A17"/>
  <c r="H16"/>
  <c r="E16"/>
  <c r="G16" s="1"/>
  <c r="I16" s="1"/>
  <c r="G51" i="25" l="1"/>
  <c r="I51" s="1"/>
  <c r="G53"/>
  <c r="I53" s="1"/>
  <c r="G31"/>
  <c r="I31" s="1"/>
  <c r="I61"/>
  <c r="G17"/>
  <c r="I17" s="1"/>
  <c r="G67"/>
  <c r="I67" s="1"/>
  <c r="G19"/>
  <c r="I19" s="1"/>
  <c r="I20"/>
  <c r="A54"/>
  <c r="I54"/>
  <c r="A78"/>
  <c r="A79" s="1"/>
  <c r="I55"/>
  <c r="A52"/>
  <c r="I52"/>
  <c r="I60"/>
  <c r="I68"/>
  <c r="A61"/>
  <c r="A67"/>
  <c r="A51"/>
  <c r="A53"/>
  <c r="A55"/>
  <c r="A60"/>
  <c r="A68"/>
  <c r="A43" i="24"/>
  <c r="A44" s="1"/>
  <c r="A45" s="1"/>
  <c r="F45" s="1"/>
  <c r="I45" s="1"/>
  <c r="A32"/>
  <c r="A25"/>
  <c r="A20"/>
  <c r="A16"/>
  <c r="A17"/>
  <c r="A19"/>
  <c r="A26"/>
  <c r="A33"/>
  <c r="A34" s="1"/>
  <c r="A36" i="23"/>
  <c r="A37" s="1"/>
  <c r="A38" s="1"/>
  <c r="F38" s="1"/>
  <c r="I38" s="1"/>
  <c r="A16"/>
  <c r="A18"/>
  <c r="A20"/>
  <c r="A25"/>
  <c r="A27" s="1"/>
  <c r="A28" s="1"/>
  <c r="F28" s="1"/>
  <c r="I28" s="1"/>
  <c r="A41"/>
  <c r="A42" s="1"/>
  <c r="A43" s="1"/>
  <c r="F43" s="1"/>
  <c r="I43" s="1"/>
  <c r="A80" i="25" l="1"/>
  <c r="F80" s="1"/>
  <c r="I80" s="1"/>
  <c r="A63"/>
  <c r="A64" s="1"/>
  <c r="F64" s="1"/>
  <c r="I64" s="1"/>
  <c r="A69"/>
  <c r="A70" s="1"/>
  <c r="F70" s="1"/>
  <c r="I70" s="1"/>
  <c r="A56"/>
  <c r="A57" s="1"/>
  <c r="F57" s="1"/>
  <c r="I57" s="1"/>
  <c r="A21" i="24"/>
  <c r="A22" s="1"/>
  <c r="F22" s="1"/>
  <c r="I22" s="1"/>
  <c r="A28"/>
  <c r="A29" s="1"/>
  <c r="F29" s="1"/>
  <c r="I29" s="1"/>
  <c r="A35"/>
  <c r="F35" s="1"/>
  <c r="I35" s="1"/>
  <c r="A47"/>
  <c r="A48" s="1"/>
  <c r="F48" s="1"/>
  <c r="F47" s="1"/>
  <c r="A21" i="23"/>
  <c r="A22" s="1"/>
  <c r="F22" s="1"/>
  <c r="I22" s="1"/>
  <c r="I45" s="1"/>
  <c r="A82" i="25" l="1"/>
  <c r="I82"/>
  <c r="A83"/>
  <c r="F83" s="1"/>
  <c r="F82" s="1"/>
  <c r="I47" i="24"/>
  <c r="A45" i="23"/>
  <c r="A46" s="1"/>
  <c r="F46" s="1"/>
  <c r="F45" s="1"/>
  <c r="H46" i="22" l="1"/>
  <c r="I45"/>
  <c r="H45"/>
  <c r="H44"/>
  <c r="E44"/>
  <c r="G44" s="1"/>
  <c r="I44" s="1"/>
  <c r="H41"/>
  <c r="I40"/>
  <c r="H40"/>
  <c r="I39"/>
  <c r="H39"/>
  <c r="E39"/>
  <c r="A39" s="1"/>
  <c r="A40" s="1"/>
  <c r="A41" s="1"/>
  <c r="F41" s="1"/>
  <c r="I41" s="1"/>
  <c r="H36"/>
  <c r="I35"/>
  <c r="H35"/>
  <c r="H34"/>
  <c r="E34"/>
  <c r="G34" s="1"/>
  <c r="I34" s="1"/>
  <c r="H33"/>
  <c r="E33"/>
  <c r="G33" s="1"/>
  <c r="I33" s="1"/>
  <c r="H30"/>
  <c r="I29"/>
  <c r="H29"/>
  <c r="I28"/>
  <c r="H28"/>
  <c r="E28"/>
  <c r="A28" s="1"/>
  <c r="H27"/>
  <c r="E27"/>
  <c r="G27" s="1"/>
  <c r="I27" s="1"/>
  <c r="H26"/>
  <c r="E26"/>
  <c r="G26" s="1"/>
  <c r="I26" s="1"/>
  <c r="H25"/>
  <c r="E25"/>
  <c r="G25" s="1"/>
  <c r="I25" s="1"/>
  <c r="H22"/>
  <c r="I21"/>
  <c r="H21"/>
  <c r="H20"/>
  <c r="E20"/>
  <c r="G20" s="1"/>
  <c r="I20" s="1"/>
  <c r="A20"/>
  <c r="H19"/>
  <c r="E19"/>
  <c r="H18"/>
  <c r="E18"/>
  <c r="G18" s="1"/>
  <c r="I18" s="1"/>
  <c r="H17"/>
  <c r="E17"/>
  <c r="G17" s="1"/>
  <c r="I17" s="1"/>
  <c r="H16"/>
  <c r="E16"/>
  <c r="G16" s="1"/>
  <c r="I16" s="1"/>
  <c r="A16"/>
  <c r="G19" l="1"/>
  <c r="I19" s="1"/>
  <c r="A18"/>
  <c r="A44"/>
  <c r="A45" s="1"/>
  <c r="A46" s="1"/>
  <c r="F46" s="1"/>
  <c r="I46" s="1"/>
  <c r="A33"/>
  <c r="A27"/>
  <c r="A25"/>
  <c r="A17"/>
  <c r="A21" s="1"/>
  <c r="A22" s="1"/>
  <c r="F22" s="1"/>
  <c r="I22" s="1"/>
  <c r="A19"/>
  <c r="A26"/>
  <c r="A34"/>
  <c r="A29" l="1"/>
  <c r="A30" s="1"/>
  <c r="F30" s="1"/>
  <c r="I30" s="1"/>
  <c r="A35"/>
  <c r="A36" s="1"/>
  <c r="F36" s="1"/>
  <c r="I36" s="1"/>
  <c r="I48" l="1"/>
  <c r="A48"/>
  <c r="A49" s="1"/>
  <c r="F49" s="1"/>
  <c r="F48" s="1"/>
  <c r="G23" i="20"/>
  <c r="H45" i="21"/>
  <c r="I44"/>
  <c r="H44"/>
  <c r="H43"/>
  <c r="E43"/>
  <c r="G43" s="1"/>
  <c r="I43" s="1"/>
  <c r="A43" l="1"/>
  <c r="A44" s="1"/>
  <c r="A45" s="1"/>
  <c r="F45" s="1"/>
  <c r="I45" s="1"/>
  <c r="H50" l="1"/>
  <c r="I49"/>
  <c r="H49"/>
  <c r="H48"/>
  <c r="E48"/>
  <c r="G48" s="1"/>
  <c r="I48" s="1"/>
  <c r="H26"/>
  <c r="I25"/>
  <c r="H25"/>
  <c r="H24"/>
  <c r="E24"/>
  <c r="H23"/>
  <c r="E23"/>
  <c r="H22"/>
  <c r="E22"/>
  <c r="H21"/>
  <c r="E21"/>
  <c r="H20"/>
  <c r="E20"/>
  <c r="A20" s="1"/>
  <c r="H19"/>
  <c r="E19"/>
  <c r="H18"/>
  <c r="E18"/>
  <c r="H17"/>
  <c r="E17"/>
  <c r="H16"/>
  <c r="E16"/>
  <c r="H60"/>
  <c r="I59"/>
  <c r="H59"/>
  <c r="H58"/>
  <c r="E58"/>
  <c r="G58" s="1"/>
  <c r="I58" s="1"/>
  <c r="H55"/>
  <c r="I54"/>
  <c r="H54"/>
  <c r="H53"/>
  <c r="E53"/>
  <c r="G53" s="1"/>
  <c r="I53" s="1"/>
  <c r="H40"/>
  <c r="I39"/>
  <c r="H39"/>
  <c r="H38"/>
  <c r="E38"/>
  <c r="G38" s="1"/>
  <c r="I38" s="1"/>
  <c r="H37"/>
  <c r="E37"/>
  <c r="G37" s="1"/>
  <c r="I37" s="1"/>
  <c r="H34"/>
  <c r="I33"/>
  <c r="H33"/>
  <c r="H32"/>
  <c r="E32"/>
  <c r="I32" s="1"/>
  <c r="A32"/>
  <c r="H31"/>
  <c r="E31"/>
  <c r="G31" s="1"/>
  <c r="I31" s="1"/>
  <c r="H30"/>
  <c r="E30"/>
  <c r="I30" s="1"/>
  <c r="H29"/>
  <c r="E29"/>
  <c r="G29" s="1"/>
  <c r="I29" s="1"/>
  <c r="G24" i="20"/>
  <c r="G22"/>
  <c r="G21"/>
  <c r="G20"/>
  <c r="G19"/>
  <c r="G18"/>
  <c r="G17"/>
  <c r="H26"/>
  <c r="I25"/>
  <c r="H25"/>
  <c r="I24"/>
  <c r="H24"/>
  <c r="E24"/>
  <c r="A24"/>
  <c r="H23"/>
  <c r="E23"/>
  <c r="I23" s="1"/>
  <c r="H22"/>
  <c r="E22"/>
  <c r="I22" s="1"/>
  <c r="H21"/>
  <c r="E21"/>
  <c r="I21" s="1"/>
  <c r="H20"/>
  <c r="E20"/>
  <c r="A20"/>
  <c r="H19"/>
  <c r="E19"/>
  <c r="I19" s="1"/>
  <c r="H18"/>
  <c r="E18"/>
  <c r="I18" s="1"/>
  <c r="H17"/>
  <c r="E17"/>
  <c r="I17" s="1"/>
  <c r="H16"/>
  <c r="E16"/>
  <c r="H50"/>
  <c r="I49"/>
  <c r="H49"/>
  <c r="H48"/>
  <c r="E48"/>
  <c r="G48" s="1"/>
  <c r="I48" s="1"/>
  <c r="H45"/>
  <c r="I44"/>
  <c r="H44"/>
  <c r="H43"/>
  <c r="E43"/>
  <c r="G43" s="1"/>
  <c r="I43" s="1"/>
  <c r="A43"/>
  <c r="A44" s="1"/>
  <c r="A45" s="1"/>
  <c r="F45" s="1"/>
  <c r="I45" s="1"/>
  <c r="H40"/>
  <c r="I39"/>
  <c r="H39"/>
  <c r="H38"/>
  <c r="E38"/>
  <c r="G38" s="1"/>
  <c r="I38" s="1"/>
  <c r="A38"/>
  <c r="H37"/>
  <c r="E37"/>
  <c r="G37" s="1"/>
  <c r="I37" s="1"/>
  <c r="H34"/>
  <c r="I33"/>
  <c r="H33"/>
  <c r="H32"/>
  <c r="E32"/>
  <c r="I32" s="1"/>
  <c r="A32"/>
  <c r="H31"/>
  <c r="E31"/>
  <c r="G31" s="1"/>
  <c r="I31" s="1"/>
  <c r="A31"/>
  <c r="H30"/>
  <c r="E30"/>
  <c r="I30" s="1"/>
  <c r="H29"/>
  <c r="E29"/>
  <c r="G29" s="1"/>
  <c r="I29" s="1"/>
  <c r="A29"/>
  <c r="H43" i="19"/>
  <c r="E43"/>
  <c r="G24" i="21" l="1"/>
  <c r="I24" s="1"/>
  <c r="A24"/>
  <c r="G17"/>
  <c r="I17" s="1"/>
  <c r="G19"/>
  <c r="I19" s="1"/>
  <c r="G21"/>
  <c r="I21" s="1"/>
  <c r="G23"/>
  <c r="I23" s="1"/>
  <c r="A38"/>
  <c r="A53"/>
  <c r="A54" s="1"/>
  <c r="A55" s="1"/>
  <c r="F55" s="1"/>
  <c r="I55" s="1"/>
  <c r="A58"/>
  <c r="A59" s="1"/>
  <c r="A16"/>
  <c r="G16"/>
  <c r="I16" s="1"/>
  <c r="G18"/>
  <c r="I18" s="1"/>
  <c r="G20"/>
  <c r="G22"/>
  <c r="I22" s="1"/>
  <c r="A48"/>
  <c r="A49" s="1"/>
  <c r="A50" s="1"/>
  <c r="F50" s="1"/>
  <c r="I50" s="1"/>
  <c r="A18"/>
  <c r="A22"/>
  <c r="A30"/>
  <c r="I20"/>
  <c r="A17"/>
  <c r="A19"/>
  <c r="A21"/>
  <c r="A23"/>
  <c r="A25" s="1"/>
  <c r="A60"/>
  <c r="F60" s="1"/>
  <c r="I60" s="1"/>
  <c r="A29"/>
  <c r="A31"/>
  <c r="A37"/>
  <c r="A39" s="1"/>
  <c r="A40" s="1"/>
  <c r="F40" s="1"/>
  <c r="I40" s="1"/>
  <c r="G43" i="19"/>
  <c r="I43" s="1"/>
  <c r="G16" i="20"/>
  <c r="I16" s="1"/>
  <c r="A17"/>
  <c r="A19"/>
  <c r="A21"/>
  <c r="I20"/>
  <c r="A22"/>
  <c r="A16"/>
  <c r="A18"/>
  <c r="A23"/>
  <c r="A48"/>
  <c r="A49" s="1"/>
  <c r="A30"/>
  <c r="A33" s="1"/>
  <c r="A34" s="1"/>
  <c r="F34" s="1"/>
  <c r="I34" s="1"/>
  <c r="A37"/>
  <c r="A39" s="1"/>
  <c r="A40" s="1"/>
  <c r="F40" s="1"/>
  <c r="I40" s="1"/>
  <c r="A43" i="19"/>
  <c r="A26" i="21" l="1"/>
  <c r="F26" s="1"/>
  <c r="I26" s="1"/>
  <c r="A33"/>
  <c r="A34" s="1"/>
  <c r="F34" s="1"/>
  <c r="I34" s="1"/>
  <c r="A25" i="20"/>
  <c r="A50"/>
  <c r="F50" s="1"/>
  <c r="I50" s="1"/>
  <c r="H46" i="19"/>
  <c r="I45"/>
  <c r="H45"/>
  <c r="I44"/>
  <c r="H44"/>
  <c r="E44"/>
  <c r="A44" s="1"/>
  <c r="H42"/>
  <c r="E42"/>
  <c r="H41"/>
  <c r="E41"/>
  <c r="H40"/>
  <c r="E40"/>
  <c r="H39"/>
  <c r="E39"/>
  <c r="H38"/>
  <c r="E38"/>
  <c r="H37"/>
  <c r="E37"/>
  <c r="H36"/>
  <c r="E36"/>
  <c r="G36" s="1"/>
  <c r="H33"/>
  <c r="I32"/>
  <c r="H32"/>
  <c r="H31"/>
  <c r="E31"/>
  <c r="I29"/>
  <c r="H28"/>
  <c r="I27"/>
  <c r="H27"/>
  <c r="I26"/>
  <c r="H26"/>
  <c r="E26"/>
  <c r="A26" s="1"/>
  <c r="H25"/>
  <c r="E25"/>
  <c r="H22"/>
  <c r="I21"/>
  <c r="H21"/>
  <c r="H20"/>
  <c r="E20"/>
  <c r="H19"/>
  <c r="E19"/>
  <c r="H18"/>
  <c r="E18"/>
  <c r="H17"/>
  <c r="E17"/>
  <c r="H16"/>
  <c r="E16"/>
  <c r="I62" i="21" l="1"/>
  <c r="A62"/>
  <c r="A63" s="1"/>
  <c r="F63" s="1"/>
  <c r="F62" s="1"/>
  <c r="I37" i="19"/>
  <c r="G37"/>
  <c r="I38"/>
  <c r="G38"/>
  <c r="A39"/>
  <c r="G39"/>
  <c r="A41"/>
  <c r="G41"/>
  <c r="I42"/>
  <c r="G42"/>
  <c r="I18"/>
  <c r="G18"/>
  <c r="I16"/>
  <c r="G16"/>
  <c r="A26" i="20"/>
  <c r="F26" s="1"/>
  <c r="I26" s="1"/>
  <c r="A52"/>
  <c r="A53" s="1"/>
  <c r="F53" s="1"/>
  <c r="F52" s="1"/>
  <c r="I52"/>
  <c r="A37" i="19"/>
  <c r="A18"/>
  <c r="A20"/>
  <c r="A16"/>
  <c r="A25"/>
  <c r="A27" s="1"/>
  <c r="A28" s="1"/>
  <c r="F28" s="1"/>
  <c r="I28" s="1"/>
  <c r="A17"/>
  <c r="A19"/>
  <c r="A31"/>
  <c r="A32" s="1"/>
  <c r="A33" s="1"/>
  <c r="F33" s="1"/>
  <c r="I33" s="1"/>
  <c r="A36"/>
  <c r="A38"/>
  <c r="A40"/>
  <c r="A42"/>
  <c r="A21" l="1"/>
  <c r="A45"/>
  <c r="A46" s="1"/>
  <c r="F46" s="1"/>
  <c r="I46" s="1"/>
  <c r="A22" l="1"/>
  <c r="F22" s="1"/>
  <c r="I22" s="1"/>
  <c r="H70"/>
  <c r="I69"/>
  <c r="H69"/>
  <c r="H68"/>
  <c r="E68"/>
  <c r="G68" s="1"/>
  <c r="I68" s="1"/>
  <c r="H65"/>
  <c r="I64"/>
  <c r="H64"/>
  <c r="H63"/>
  <c r="E63"/>
  <c r="A63"/>
  <c r="A64" s="1"/>
  <c r="A65" s="1"/>
  <c r="F65" s="1"/>
  <c r="I65" s="1"/>
  <c r="H60"/>
  <c r="I59"/>
  <c r="H59"/>
  <c r="H58"/>
  <c r="E58"/>
  <c r="H57"/>
  <c r="E57"/>
  <c r="A57"/>
  <c r="H54"/>
  <c r="I53"/>
  <c r="H53"/>
  <c r="H52"/>
  <c r="E52"/>
  <c r="H51"/>
  <c r="E51"/>
  <c r="G17" s="1"/>
  <c r="I17" s="1"/>
  <c r="A51"/>
  <c r="H50"/>
  <c r="E50"/>
  <c r="G40" s="1"/>
  <c r="H49"/>
  <c r="E49"/>
  <c r="I36" s="1"/>
  <c r="H37" i="18"/>
  <c r="I36"/>
  <c r="H36"/>
  <c r="H35"/>
  <c r="E35"/>
  <c r="G35" s="1"/>
  <c r="I35" s="1"/>
  <c r="H32"/>
  <c r="I31"/>
  <c r="H31"/>
  <c r="H30"/>
  <c r="E30"/>
  <c r="G30" s="1"/>
  <c r="I30" s="1"/>
  <c r="H27"/>
  <c r="I26"/>
  <c r="H26"/>
  <c r="H25"/>
  <c r="E25"/>
  <c r="G25" s="1"/>
  <c r="I25" s="1"/>
  <c r="H24"/>
  <c r="E24"/>
  <c r="G24" s="1"/>
  <c r="I24" s="1"/>
  <c r="H21"/>
  <c r="I20"/>
  <c r="H20"/>
  <c r="H19"/>
  <c r="E19"/>
  <c r="G19" s="1"/>
  <c r="I19" s="1"/>
  <c r="H18"/>
  <c r="E18"/>
  <c r="G18" s="1"/>
  <c r="I18" s="1"/>
  <c r="H17"/>
  <c r="E17"/>
  <c r="G17" s="1"/>
  <c r="I17" s="1"/>
  <c r="H16"/>
  <c r="E16"/>
  <c r="G16" s="1"/>
  <c r="I16" s="1"/>
  <c r="I44" i="17"/>
  <c r="H43"/>
  <c r="I42"/>
  <c r="H42"/>
  <c r="H41"/>
  <c r="E41"/>
  <c r="G41" s="1"/>
  <c r="I41" s="1"/>
  <c r="I40"/>
  <c r="H38"/>
  <c r="I37"/>
  <c r="H37"/>
  <c r="H36"/>
  <c r="E36"/>
  <c r="G36" s="1"/>
  <c r="I36" s="1"/>
  <c r="I35"/>
  <c r="I34"/>
  <c r="H33"/>
  <c r="I32"/>
  <c r="H32"/>
  <c r="H31"/>
  <c r="E31"/>
  <c r="G31" s="1"/>
  <c r="I31" s="1"/>
  <c r="I30"/>
  <c r="H28"/>
  <c r="I27"/>
  <c r="H27"/>
  <c r="I26"/>
  <c r="H26"/>
  <c r="E26"/>
  <c r="A26"/>
  <c r="H25"/>
  <c r="E25"/>
  <c r="G25" s="1"/>
  <c r="I25" s="1"/>
  <c r="I24"/>
  <c r="I23"/>
  <c r="H22"/>
  <c r="I21"/>
  <c r="H21"/>
  <c r="H20"/>
  <c r="E20"/>
  <c r="G20" s="1"/>
  <c r="I20" s="1"/>
  <c r="H19"/>
  <c r="E19"/>
  <c r="H18"/>
  <c r="E18"/>
  <c r="G18" s="1"/>
  <c r="I18" s="1"/>
  <c r="H17"/>
  <c r="E17"/>
  <c r="G17" s="1"/>
  <c r="I17" s="1"/>
  <c r="H16"/>
  <c r="E16"/>
  <c r="G16" s="1"/>
  <c r="I16" s="1"/>
  <c r="I63" i="19" l="1"/>
  <c r="G31"/>
  <c r="I31" s="1"/>
  <c r="I58"/>
  <c r="G19"/>
  <c r="I19" s="1"/>
  <c r="I57"/>
  <c r="G25"/>
  <c r="I25" s="1"/>
  <c r="A52"/>
  <c r="G20"/>
  <c r="I20" s="1"/>
  <c r="A24" i="18"/>
  <c r="A17"/>
  <c r="A31" i="17"/>
  <c r="A32" s="1"/>
  <c r="A33" s="1"/>
  <c r="F33" s="1"/>
  <c r="I33" s="1"/>
  <c r="A17"/>
  <c r="G19"/>
  <c r="I19" s="1"/>
  <c r="A19"/>
  <c r="A49" i="19"/>
  <c r="G49"/>
  <c r="I49" s="1"/>
  <c r="A68"/>
  <c r="A69" s="1"/>
  <c r="A70" s="1"/>
  <c r="F70" s="1"/>
  <c r="I70" s="1"/>
  <c r="I51"/>
  <c r="I40"/>
  <c r="I50"/>
  <c r="I39"/>
  <c r="I52"/>
  <c r="I41"/>
  <c r="A58"/>
  <c r="A59" s="1"/>
  <c r="A50"/>
  <c r="A53" s="1"/>
  <c r="A35" i="18"/>
  <c r="A36" s="1"/>
  <c r="A37" s="1"/>
  <c r="F37" s="1"/>
  <c r="I37" s="1"/>
  <c r="A16"/>
  <c r="A18"/>
  <c r="A25"/>
  <c r="A26" s="1"/>
  <c r="A27" s="1"/>
  <c r="F27" s="1"/>
  <c r="I27" s="1"/>
  <c r="A30"/>
  <c r="A31" s="1"/>
  <c r="A32" s="1"/>
  <c r="F32" s="1"/>
  <c r="I32" s="1"/>
  <c r="A19"/>
  <c r="A36" i="17"/>
  <c r="A37" s="1"/>
  <c r="A38" s="1"/>
  <c r="F38" s="1"/>
  <c r="I38" s="1"/>
  <c r="A16"/>
  <c r="A18"/>
  <c r="A20"/>
  <c r="A25"/>
  <c r="A27" s="1"/>
  <c r="A28" s="1"/>
  <c r="F28" s="1"/>
  <c r="I28" s="1"/>
  <c r="A41"/>
  <c r="A42" s="1"/>
  <c r="A43" s="1"/>
  <c r="F43" s="1"/>
  <c r="I43" s="1"/>
  <c r="I72" i="19" l="1"/>
  <c r="A54"/>
  <c r="F54" s="1"/>
  <c r="I54" s="1"/>
  <c r="A72"/>
  <c r="A60"/>
  <c r="F60" s="1"/>
  <c r="I60" s="1"/>
  <c r="A73"/>
  <c r="F73" s="1"/>
  <c r="F72" s="1"/>
  <c r="A20" i="18"/>
  <c r="A21" s="1"/>
  <c r="F21" s="1"/>
  <c r="I21" s="1"/>
  <c r="I39" s="1"/>
  <c r="A21" i="17"/>
  <c r="A22" s="1"/>
  <c r="F22" s="1"/>
  <c r="I22" s="1"/>
  <c r="I45" s="1"/>
  <c r="A39" i="18" l="1"/>
  <c r="A40" s="1"/>
  <c r="F40" s="1"/>
  <c r="F39" s="1"/>
  <c r="A45" i="17"/>
  <c r="A46" s="1"/>
  <c r="F46" s="1"/>
  <c r="F45" s="1"/>
  <c r="H37" i="15" l="1"/>
  <c r="I36"/>
  <c r="H36"/>
  <c r="H35"/>
  <c r="E35"/>
  <c r="G35" s="1"/>
  <c r="I35" s="1"/>
  <c r="H32"/>
  <c r="I31"/>
  <c r="H31"/>
  <c r="H30"/>
  <c r="E30"/>
  <c r="G30" s="1"/>
  <c r="I30" s="1"/>
  <c r="H27"/>
  <c r="I26"/>
  <c r="H26"/>
  <c r="H25"/>
  <c r="E25"/>
  <c r="G25" s="1"/>
  <c r="I25" s="1"/>
  <c r="H24"/>
  <c r="E24"/>
  <c r="G24" s="1"/>
  <c r="I24" s="1"/>
  <c r="H21"/>
  <c r="I20"/>
  <c r="H20"/>
  <c r="H19"/>
  <c r="E19"/>
  <c r="G19" s="1"/>
  <c r="I19" s="1"/>
  <c r="H18"/>
  <c r="G18"/>
  <c r="I18" s="1"/>
  <c r="E18"/>
  <c r="A18"/>
  <c r="H17"/>
  <c r="E17"/>
  <c r="G17" s="1"/>
  <c r="I17" s="1"/>
  <c r="H16"/>
  <c r="E16"/>
  <c r="G16" s="1"/>
  <c r="I16" s="1"/>
  <c r="A30" l="1"/>
  <c r="A31" s="1"/>
  <c r="A32" s="1"/>
  <c r="F32" s="1"/>
  <c r="I32" s="1"/>
  <c r="A16"/>
  <c r="A35"/>
  <c r="A36" s="1"/>
  <c r="A37" s="1"/>
  <c r="F37" s="1"/>
  <c r="I37" s="1"/>
  <c r="A25"/>
  <c r="A17"/>
  <c r="A19"/>
  <c r="A24"/>
  <c r="A26" l="1"/>
  <c r="A27" s="1"/>
  <c r="F27" s="1"/>
  <c r="I27" s="1"/>
  <c r="A20"/>
  <c r="A21" s="1"/>
  <c r="F21" s="1"/>
  <c r="I21" s="1"/>
  <c r="I39" l="1"/>
  <c r="A39"/>
  <c r="A40" s="1"/>
  <c r="F40" s="1"/>
  <c r="F39" s="1"/>
  <c r="H52" i="14"/>
  <c r="I51"/>
  <c r="H51"/>
  <c r="H50"/>
  <c r="E50"/>
  <c r="G50" s="1"/>
  <c r="I50" s="1"/>
  <c r="H62"/>
  <c r="I61"/>
  <c r="H61"/>
  <c r="H60"/>
  <c r="E60"/>
  <c r="A60" s="1"/>
  <c r="A61" s="1"/>
  <c r="H57"/>
  <c r="I56"/>
  <c r="H56"/>
  <c r="I55"/>
  <c r="H55"/>
  <c r="E55"/>
  <c r="A55" s="1"/>
  <c r="A56" s="1"/>
  <c r="A57" s="1"/>
  <c r="F57" s="1"/>
  <c r="I57" s="1"/>
  <c r="H47"/>
  <c r="I46"/>
  <c r="H46"/>
  <c r="H45"/>
  <c r="E45"/>
  <c r="A45" s="1"/>
  <c r="H44"/>
  <c r="E44"/>
  <c r="G44" s="1"/>
  <c r="I44" s="1"/>
  <c r="H41"/>
  <c r="I40"/>
  <c r="H40"/>
  <c r="I39"/>
  <c r="H39"/>
  <c r="E39"/>
  <c r="A39" s="1"/>
  <c r="I38"/>
  <c r="H38"/>
  <c r="E38"/>
  <c r="A38" s="1"/>
  <c r="H37"/>
  <c r="E37"/>
  <c r="G37" s="1"/>
  <c r="I37" s="1"/>
  <c r="H34"/>
  <c r="I33"/>
  <c r="H33"/>
  <c r="I32"/>
  <c r="H32"/>
  <c r="E32"/>
  <c r="A32" s="1"/>
  <c r="H31"/>
  <c r="E31"/>
  <c r="H30"/>
  <c r="E30"/>
  <c r="A30" s="1"/>
  <c r="H29"/>
  <c r="E29"/>
  <c r="A29" s="1"/>
  <c r="I28"/>
  <c r="H28"/>
  <c r="E28"/>
  <c r="A28" s="1"/>
  <c r="I27"/>
  <c r="H27"/>
  <c r="E27"/>
  <c r="A27" s="1"/>
  <c r="H24"/>
  <c r="I23"/>
  <c r="H23"/>
  <c r="H22"/>
  <c r="E22"/>
  <c r="A22" s="1"/>
  <c r="H21"/>
  <c r="E21"/>
  <c r="G21" s="1"/>
  <c r="I21" s="1"/>
  <c r="H20"/>
  <c r="E20"/>
  <c r="A20" s="1"/>
  <c r="H19"/>
  <c r="E19"/>
  <c r="A19" s="1"/>
  <c r="H18"/>
  <c r="E18"/>
  <c r="A18" s="1"/>
  <c r="H17"/>
  <c r="E17"/>
  <c r="A17" s="1"/>
  <c r="H16"/>
  <c r="E16"/>
  <c r="A16" s="1"/>
  <c r="G50" i="13"/>
  <c r="G55"/>
  <c r="G65"/>
  <c r="H62"/>
  <c r="I61"/>
  <c r="H61"/>
  <c r="I60"/>
  <c r="H60"/>
  <c r="E60"/>
  <c r="A60" s="1"/>
  <c r="A61" s="1"/>
  <c r="A62" s="1"/>
  <c r="F62" s="1"/>
  <c r="I62" s="1"/>
  <c r="H46"/>
  <c r="I45"/>
  <c r="H45"/>
  <c r="H44"/>
  <c r="E44"/>
  <c r="G44" s="1"/>
  <c r="I44" s="1"/>
  <c r="H67"/>
  <c r="I66"/>
  <c r="H66"/>
  <c r="H65"/>
  <c r="E65"/>
  <c r="A65" s="1"/>
  <c r="A66" s="1"/>
  <c r="H57"/>
  <c r="I56"/>
  <c r="H56"/>
  <c r="H55"/>
  <c r="E55"/>
  <c r="I55" s="1"/>
  <c r="A55"/>
  <c r="A56" s="1"/>
  <c r="A57" s="1"/>
  <c r="F57" s="1"/>
  <c r="I57" s="1"/>
  <c r="H52"/>
  <c r="I51"/>
  <c r="H51"/>
  <c r="I50"/>
  <c r="H50"/>
  <c r="E50"/>
  <c r="A50" s="1"/>
  <c r="H49"/>
  <c r="E49"/>
  <c r="A49" s="1"/>
  <c r="A51" s="1"/>
  <c r="A52" s="1"/>
  <c r="F52" s="1"/>
  <c r="I52" s="1"/>
  <c r="H41"/>
  <c r="I40"/>
  <c r="H40"/>
  <c r="I39"/>
  <c r="H39"/>
  <c r="E39"/>
  <c r="A39" s="1"/>
  <c r="I38"/>
  <c r="H38"/>
  <c r="E38"/>
  <c r="A38" s="1"/>
  <c r="H37"/>
  <c r="E37"/>
  <c r="A37" s="1"/>
  <c r="H34"/>
  <c r="I33"/>
  <c r="H33"/>
  <c r="I32"/>
  <c r="H32"/>
  <c r="E32"/>
  <c r="A32" s="1"/>
  <c r="H31"/>
  <c r="E31"/>
  <c r="A31" s="1"/>
  <c r="H30"/>
  <c r="E30"/>
  <c r="G30" s="1"/>
  <c r="H29"/>
  <c r="E29"/>
  <c r="A29" s="1"/>
  <c r="I28"/>
  <c r="H28"/>
  <c r="E28"/>
  <c r="A28" s="1"/>
  <c r="I27"/>
  <c r="H27"/>
  <c r="E27"/>
  <c r="A27" s="1"/>
  <c r="H24"/>
  <c r="I23"/>
  <c r="H23"/>
  <c r="H22"/>
  <c r="E22"/>
  <c r="A22" s="1"/>
  <c r="H21"/>
  <c r="E21"/>
  <c r="A21"/>
  <c r="H20"/>
  <c r="E20"/>
  <c r="A20" s="1"/>
  <c r="H19"/>
  <c r="E19"/>
  <c r="A19" s="1"/>
  <c r="H18"/>
  <c r="E18"/>
  <c r="A18" s="1"/>
  <c r="H17"/>
  <c r="E17"/>
  <c r="G17" s="1"/>
  <c r="H16"/>
  <c r="E16"/>
  <c r="A16" s="1"/>
  <c r="A39" i="12"/>
  <c r="A40"/>
  <c r="A41"/>
  <c r="A42"/>
  <c r="A43"/>
  <c r="A44"/>
  <c r="A18"/>
  <c r="A19"/>
  <c r="A20"/>
  <c r="A21"/>
  <c r="G59"/>
  <c r="G52"/>
  <c r="G43"/>
  <c r="G42"/>
  <c r="G41"/>
  <c r="G40"/>
  <c r="G39"/>
  <c r="G38"/>
  <c r="G32"/>
  <c r="G26"/>
  <c r="G21"/>
  <c r="G20"/>
  <c r="G19"/>
  <c r="G18"/>
  <c r="G17"/>
  <c r="H40"/>
  <c r="E40"/>
  <c r="E41"/>
  <c r="H41"/>
  <c r="H38"/>
  <c r="E38"/>
  <c r="A38" s="1"/>
  <c r="H46"/>
  <c r="I45"/>
  <c r="H45"/>
  <c r="I44"/>
  <c r="H44"/>
  <c r="E44"/>
  <c r="H43"/>
  <c r="E43"/>
  <c r="H42"/>
  <c r="E42"/>
  <c r="I42" s="1"/>
  <c r="H39"/>
  <c r="E39"/>
  <c r="I39" s="1"/>
  <c r="H34"/>
  <c r="I33"/>
  <c r="H33"/>
  <c r="H32"/>
  <c r="E32"/>
  <c r="A32" s="1"/>
  <c r="A33" s="1"/>
  <c r="A34" s="1"/>
  <c r="F34" s="1"/>
  <c r="I34" s="1"/>
  <c r="H29"/>
  <c r="I28"/>
  <c r="H28"/>
  <c r="I27"/>
  <c r="H27"/>
  <c r="E27"/>
  <c r="H26"/>
  <c r="E26"/>
  <c r="A26" s="1"/>
  <c r="H23"/>
  <c r="I22"/>
  <c r="H22"/>
  <c r="H21"/>
  <c r="E21"/>
  <c r="H20"/>
  <c r="E20"/>
  <c r="H19"/>
  <c r="E19"/>
  <c r="I19" s="1"/>
  <c r="H18"/>
  <c r="E18"/>
  <c r="H17"/>
  <c r="E17"/>
  <c r="I17" s="1"/>
  <c r="H79"/>
  <c r="I78"/>
  <c r="H78"/>
  <c r="H77"/>
  <c r="E77"/>
  <c r="A77" s="1"/>
  <c r="A78" s="1"/>
  <c r="H74"/>
  <c r="I73"/>
  <c r="H73"/>
  <c r="I72"/>
  <c r="H72"/>
  <c r="E72"/>
  <c r="A72" s="1"/>
  <c r="A73" s="1"/>
  <c r="A74" s="1"/>
  <c r="F74" s="1"/>
  <c r="I74" s="1"/>
  <c r="H69"/>
  <c r="I68"/>
  <c r="H68"/>
  <c r="H67"/>
  <c r="E67"/>
  <c r="I67" s="1"/>
  <c r="H66"/>
  <c r="E66"/>
  <c r="A66" s="1"/>
  <c r="H63"/>
  <c r="I62"/>
  <c r="H62"/>
  <c r="I61"/>
  <c r="H61"/>
  <c r="E61"/>
  <c r="A61" s="1"/>
  <c r="I60"/>
  <c r="H60"/>
  <c r="E60"/>
  <c r="A60" s="1"/>
  <c r="H59"/>
  <c r="E59"/>
  <c r="A59" s="1"/>
  <c r="H56"/>
  <c r="I55"/>
  <c r="H55"/>
  <c r="H54"/>
  <c r="E54"/>
  <c r="A54" s="1"/>
  <c r="H53"/>
  <c r="E53"/>
  <c r="A53" s="1"/>
  <c r="H52"/>
  <c r="E52"/>
  <c r="I52" s="1"/>
  <c r="H51"/>
  <c r="E51"/>
  <c r="H50"/>
  <c r="E50"/>
  <c r="A50" s="1"/>
  <c r="H49"/>
  <c r="E49"/>
  <c r="I49" s="1"/>
  <c r="H46" i="11"/>
  <c r="I45"/>
  <c r="H45"/>
  <c r="H44"/>
  <c r="E44"/>
  <c r="A44" s="1"/>
  <c r="A45" s="1"/>
  <c r="H41"/>
  <c r="I40"/>
  <c r="H40"/>
  <c r="I39"/>
  <c r="H39"/>
  <c r="E39"/>
  <c r="G20" s="1"/>
  <c r="I20" s="1"/>
  <c r="A39"/>
  <c r="A40" s="1"/>
  <c r="A41" s="1"/>
  <c r="F41" s="1"/>
  <c r="I41" s="1"/>
  <c r="H36"/>
  <c r="I35"/>
  <c r="H35"/>
  <c r="H34"/>
  <c r="E34"/>
  <c r="G34" s="1"/>
  <c r="I34" s="1"/>
  <c r="H33"/>
  <c r="E33"/>
  <c r="A33" s="1"/>
  <c r="H30"/>
  <c r="I29"/>
  <c r="H29"/>
  <c r="I28"/>
  <c r="H28"/>
  <c r="E28"/>
  <c r="A28" s="1"/>
  <c r="I27"/>
  <c r="H27"/>
  <c r="E27"/>
  <c r="A27" s="1"/>
  <c r="H26"/>
  <c r="E26"/>
  <c r="A26" s="1"/>
  <c r="H23"/>
  <c r="I22"/>
  <c r="H22"/>
  <c r="H21"/>
  <c r="E21"/>
  <c r="A21" s="1"/>
  <c r="H20"/>
  <c r="E20"/>
  <c r="A20"/>
  <c r="H19"/>
  <c r="E19"/>
  <c r="G19" s="1"/>
  <c r="I19" s="1"/>
  <c r="H18"/>
  <c r="E18"/>
  <c r="G18" s="1"/>
  <c r="I18" s="1"/>
  <c r="A18"/>
  <c r="H17"/>
  <c r="E17"/>
  <c r="A17" s="1"/>
  <c r="H16"/>
  <c r="G16"/>
  <c r="I16" s="1"/>
  <c r="E16"/>
  <c r="A16"/>
  <c r="H43" i="10"/>
  <c r="I42"/>
  <c r="H42"/>
  <c r="H41"/>
  <c r="E41"/>
  <c r="A41" s="1"/>
  <c r="A42" s="1"/>
  <c r="H38"/>
  <c r="I37"/>
  <c r="H37"/>
  <c r="H36"/>
  <c r="E36"/>
  <c r="A36" s="1"/>
  <c r="A37" s="1"/>
  <c r="A38" s="1"/>
  <c r="F38" s="1"/>
  <c r="I38" s="1"/>
  <c r="H33"/>
  <c r="I32"/>
  <c r="H32"/>
  <c r="H31"/>
  <c r="E31"/>
  <c r="A31" s="1"/>
  <c r="A32" s="1"/>
  <c r="A33" s="1"/>
  <c r="F33" s="1"/>
  <c r="I33" s="1"/>
  <c r="H28"/>
  <c r="I27"/>
  <c r="H27"/>
  <c r="I26"/>
  <c r="H26"/>
  <c r="E26"/>
  <c r="A26" s="1"/>
  <c r="H25"/>
  <c r="E25"/>
  <c r="A25" s="1"/>
  <c r="H22"/>
  <c r="I21"/>
  <c r="H21"/>
  <c r="H20"/>
  <c r="E20"/>
  <c r="A20" s="1"/>
  <c r="H19"/>
  <c r="E19"/>
  <c r="A19" s="1"/>
  <c r="H18"/>
  <c r="E18"/>
  <c r="A18" s="1"/>
  <c r="H17"/>
  <c r="G17"/>
  <c r="I17" s="1"/>
  <c r="E17"/>
  <c r="A17"/>
  <c r="H16"/>
  <c r="E16"/>
  <c r="A16" s="1"/>
  <c r="A21" s="1"/>
  <c r="A22" s="1"/>
  <c r="F22" s="1"/>
  <c r="I22" s="1"/>
  <c r="H34" i="9"/>
  <c r="E34"/>
  <c r="A34" s="1"/>
  <c r="A19"/>
  <c r="H20"/>
  <c r="E20"/>
  <c r="A20" s="1"/>
  <c r="H18"/>
  <c r="E18"/>
  <c r="A18" s="1"/>
  <c r="H46"/>
  <c r="I45"/>
  <c r="H45"/>
  <c r="H44"/>
  <c r="E44"/>
  <c r="A44" s="1"/>
  <c r="A45" s="1"/>
  <c r="H41"/>
  <c r="I40"/>
  <c r="H40"/>
  <c r="H39"/>
  <c r="E39"/>
  <c r="A39" s="1"/>
  <c r="A40" s="1"/>
  <c r="A41" s="1"/>
  <c r="F41" s="1"/>
  <c r="I41" s="1"/>
  <c r="H36"/>
  <c r="I35"/>
  <c r="H35"/>
  <c r="H33"/>
  <c r="E33"/>
  <c r="A33" s="1"/>
  <c r="H30"/>
  <c r="I29"/>
  <c r="H29"/>
  <c r="I28"/>
  <c r="H28"/>
  <c r="E28"/>
  <c r="A28" s="1"/>
  <c r="H27"/>
  <c r="E27"/>
  <c r="A27" s="1"/>
  <c r="H26"/>
  <c r="E26"/>
  <c r="A26" s="1"/>
  <c r="H23"/>
  <c r="I22"/>
  <c r="H22"/>
  <c r="H21"/>
  <c r="E21"/>
  <c r="H19"/>
  <c r="E19"/>
  <c r="H17"/>
  <c r="E17"/>
  <c r="A17" s="1"/>
  <c r="H16"/>
  <c r="E16"/>
  <c r="A31" i="14" l="1"/>
  <c r="G31"/>
  <c r="A21"/>
  <c r="A50"/>
  <c r="A51" s="1"/>
  <c r="A52" s="1"/>
  <c r="F52" s="1"/>
  <c r="I52" s="1"/>
  <c r="G45"/>
  <c r="I45" s="1"/>
  <c r="G29"/>
  <c r="I29" s="1"/>
  <c r="I31"/>
  <c r="G22"/>
  <c r="I22" s="1"/>
  <c r="G19"/>
  <c r="I19" s="1"/>
  <c r="G17"/>
  <c r="I17" s="1"/>
  <c r="G18"/>
  <c r="I18" s="1"/>
  <c r="G30"/>
  <c r="I30" s="1"/>
  <c r="A37"/>
  <c r="A40" s="1"/>
  <c r="A41" s="1"/>
  <c r="F41" s="1"/>
  <c r="I41" s="1"/>
  <c r="A44"/>
  <c r="A46" s="1"/>
  <c r="A47" s="1"/>
  <c r="F47" s="1"/>
  <c r="I47" s="1"/>
  <c r="A23"/>
  <c r="A33"/>
  <c r="A34" s="1"/>
  <c r="F34" s="1"/>
  <c r="I34" s="1"/>
  <c r="A62"/>
  <c r="F62" s="1"/>
  <c r="I62" s="1"/>
  <c r="G16"/>
  <c r="I16" s="1"/>
  <c r="G20"/>
  <c r="I20" s="1"/>
  <c r="G60"/>
  <c r="I60" s="1"/>
  <c r="G49" i="13"/>
  <c r="I49" s="1"/>
  <c r="A44"/>
  <c r="A45" s="1"/>
  <c r="A46" s="1"/>
  <c r="F46" s="1"/>
  <c r="I46" s="1"/>
  <c r="G29"/>
  <c r="I29" s="1"/>
  <c r="G37"/>
  <c r="G31"/>
  <c r="I31" s="1"/>
  <c r="I30"/>
  <c r="G20"/>
  <c r="G19"/>
  <c r="I19" s="1"/>
  <c r="G21"/>
  <c r="I21" s="1"/>
  <c r="I17"/>
  <c r="G18"/>
  <c r="G22"/>
  <c r="I22" s="1"/>
  <c r="G16"/>
  <c r="I37"/>
  <c r="A17"/>
  <c r="A23" s="1"/>
  <c r="I18"/>
  <c r="A30"/>
  <c r="A33"/>
  <c r="A34" s="1"/>
  <c r="F34" s="1"/>
  <c r="I34" s="1"/>
  <c r="A40"/>
  <c r="A41" s="1"/>
  <c r="F41" s="1"/>
  <c r="I41" s="1"/>
  <c r="A67"/>
  <c r="F67" s="1"/>
  <c r="I67" s="1"/>
  <c r="I16"/>
  <c r="I20"/>
  <c r="I65"/>
  <c r="A45" i="12"/>
  <c r="A27"/>
  <c r="A67"/>
  <c r="I51"/>
  <c r="I53"/>
  <c r="I41"/>
  <c r="I40"/>
  <c r="A49"/>
  <c r="A68"/>
  <c r="A69" s="1"/>
  <c r="F69" s="1"/>
  <c r="I69" s="1"/>
  <c r="A28"/>
  <c r="A51"/>
  <c r="A55" s="1"/>
  <c r="A56" s="1"/>
  <c r="F56" s="1"/>
  <c r="I56" s="1"/>
  <c r="I38"/>
  <c r="I20"/>
  <c r="A17"/>
  <c r="I18"/>
  <c r="A52"/>
  <c r="A62"/>
  <c r="A63" s="1"/>
  <c r="F63" s="1"/>
  <c r="I63" s="1"/>
  <c r="I21"/>
  <c r="I26"/>
  <c r="I32"/>
  <c r="I43"/>
  <c r="A79"/>
  <c r="F79" s="1"/>
  <c r="I79" s="1"/>
  <c r="I50"/>
  <c r="I54"/>
  <c r="I59"/>
  <c r="G66"/>
  <c r="I66" s="1"/>
  <c r="G77"/>
  <c r="I77" s="1"/>
  <c r="A34" i="11"/>
  <c r="A35" s="1"/>
  <c r="A29"/>
  <c r="A30" s="1"/>
  <c r="F30" s="1"/>
  <c r="I30" s="1"/>
  <c r="A19"/>
  <c r="A22"/>
  <c r="A23" s="1"/>
  <c r="F23" s="1"/>
  <c r="I23" s="1"/>
  <c r="A46"/>
  <c r="F46" s="1"/>
  <c r="I46" s="1"/>
  <c r="G17"/>
  <c r="I17" s="1"/>
  <c r="G21"/>
  <c r="I21" s="1"/>
  <c r="G26"/>
  <c r="I26" s="1"/>
  <c r="G33"/>
  <c r="I33" s="1"/>
  <c r="G44"/>
  <c r="I44" s="1"/>
  <c r="A27" i="10"/>
  <c r="A28" s="1"/>
  <c r="F28" s="1"/>
  <c r="I28" s="1"/>
  <c r="G18"/>
  <c r="I18" s="1"/>
  <c r="A45"/>
  <c r="A46" s="1"/>
  <c r="F46" s="1"/>
  <c r="F45" s="1"/>
  <c r="A43"/>
  <c r="F43" s="1"/>
  <c r="I43" s="1"/>
  <c r="G19"/>
  <c r="I19" s="1"/>
  <c r="G20"/>
  <c r="I20" s="1"/>
  <c r="G25"/>
  <c r="I25" s="1"/>
  <c r="G31"/>
  <c r="I31" s="1"/>
  <c r="G36"/>
  <c r="I36" s="1"/>
  <c r="G41"/>
  <c r="I41" s="1"/>
  <c r="G16"/>
  <c r="I16" s="1"/>
  <c r="A35" i="9"/>
  <c r="A36" s="1"/>
  <c r="F36" s="1"/>
  <c r="I36" s="1"/>
  <c r="G21"/>
  <c r="G18"/>
  <c r="G19"/>
  <c r="I19" s="1"/>
  <c r="A21"/>
  <c r="G20"/>
  <c r="I20" s="1"/>
  <c r="G17"/>
  <c r="I17" s="1"/>
  <c r="G16"/>
  <c r="I16" s="1"/>
  <c r="G34"/>
  <c r="I34" s="1"/>
  <c r="G26"/>
  <c r="I26" s="1"/>
  <c r="I21"/>
  <c r="A29"/>
  <c r="A30" s="1"/>
  <c r="F30" s="1"/>
  <c r="I30" s="1"/>
  <c r="I18"/>
  <c r="A46"/>
  <c r="F46" s="1"/>
  <c r="I46" s="1"/>
  <c r="A16"/>
  <c r="I27"/>
  <c r="G33"/>
  <c r="I33" s="1"/>
  <c r="I39"/>
  <c r="G44"/>
  <c r="I44" s="1"/>
  <c r="G18" i="6"/>
  <c r="A18"/>
  <c r="A19"/>
  <c r="A20"/>
  <c r="A21"/>
  <c r="A22"/>
  <c r="H18"/>
  <c r="E18"/>
  <c r="H17"/>
  <c r="G17"/>
  <c r="I17" s="1"/>
  <c r="E17"/>
  <c r="A17" s="1"/>
  <c r="A23" s="1"/>
  <c r="A17" i="4"/>
  <c r="A18"/>
  <c r="A19"/>
  <c r="A20"/>
  <c r="A21"/>
  <c r="H17"/>
  <c r="E17"/>
  <c r="A64" i="14" l="1"/>
  <c r="A24"/>
  <c r="F24" s="1"/>
  <c r="I24" s="1"/>
  <c r="A65"/>
  <c r="F65" s="1"/>
  <c r="F64" s="1"/>
  <c r="I64"/>
  <c r="A24" i="13"/>
  <c r="F24" s="1"/>
  <c r="I24" s="1"/>
  <c r="A69"/>
  <c r="I69"/>
  <c r="A70"/>
  <c r="F70" s="1"/>
  <c r="F69" s="1"/>
  <c r="A29" i="12"/>
  <c r="F29" s="1"/>
  <c r="I29" s="1"/>
  <c r="A22"/>
  <c r="A46"/>
  <c r="F46" s="1"/>
  <c r="I46" s="1"/>
  <c r="A36" i="11"/>
  <c r="F36" s="1"/>
  <c r="I36" s="1"/>
  <c r="A48"/>
  <c r="A49" s="1"/>
  <c r="F49" s="1"/>
  <c r="F48" s="1"/>
  <c r="I48"/>
  <c r="I45" i="10"/>
  <c r="A22" i="9"/>
  <c r="A23" s="1"/>
  <c r="F23" s="1"/>
  <c r="I23" s="1"/>
  <c r="I48" s="1"/>
  <c r="I18" i="6"/>
  <c r="G17" i="4"/>
  <c r="I17" s="1"/>
  <c r="G22" i="8"/>
  <c r="G21"/>
  <c r="G20"/>
  <c r="G19"/>
  <c r="G18"/>
  <c r="G17"/>
  <c r="G16"/>
  <c r="H56"/>
  <c r="I55"/>
  <c r="H55"/>
  <c r="H54"/>
  <c r="E54"/>
  <c r="A54" s="1"/>
  <c r="A55" s="1"/>
  <c r="H51"/>
  <c r="I50"/>
  <c r="H50"/>
  <c r="H49"/>
  <c r="E49"/>
  <c r="G49" s="1"/>
  <c r="I49" s="1"/>
  <c r="H46"/>
  <c r="I45"/>
  <c r="H45"/>
  <c r="H44"/>
  <c r="E44"/>
  <c r="G44" s="1"/>
  <c r="I44" s="1"/>
  <c r="H41"/>
  <c r="I40"/>
  <c r="H40"/>
  <c r="I39"/>
  <c r="H39"/>
  <c r="E39"/>
  <c r="A39" s="1"/>
  <c r="H38"/>
  <c r="E38"/>
  <c r="A38" s="1"/>
  <c r="H37"/>
  <c r="E37"/>
  <c r="G37" s="1"/>
  <c r="I37" s="1"/>
  <c r="H34"/>
  <c r="I33"/>
  <c r="H33"/>
  <c r="I32"/>
  <c r="H32"/>
  <c r="E32"/>
  <c r="A32" s="1"/>
  <c r="I31"/>
  <c r="H31"/>
  <c r="E31"/>
  <c r="A31" s="1"/>
  <c r="H30"/>
  <c r="E30"/>
  <c r="G30" s="1"/>
  <c r="I30" s="1"/>
  <c r="A30"/>
  <c r="I29"/>
  <c r="H29"/>
  <c r="E29"/>
  <c r="A29" s="1"/>
  <c r="I28"/>
  <c r="H28"/>
  <c r="E28"/>
  <c r="A28" s="1"/>
  <c r="H27"/>
  <c r="E27"/>
  <c r="A27" s="1"/>
  <c r="H24"/>
  <c r="I23"/>
  <c r="H23"/>
  <c r="I22"/>
  <c r="H22"/>
  <c r="E22"/>
  <c r="A22" s="1"/>
  <c r="H21"/>
  <c r="E21"/>
  <c r="A21" s="1"/>
  <c r="H20"/>
  <c r="E20"/>
  <c r="A20" s="1"/>
  <c r="H19"/>
  <c r="E19"/>
  <c r="A19" s="1"/>
  <c r="H18"/>
  <c r="E18"/>
  <c r="I18" s="1"/>
  <c r="H17"/>
  <c r="E17"/>
  <c r="A17" s="1"/>
  <c r="H16"/>
  <c r="I16"/>
  <c r="E16"/>
  <c r="A16" s="1"/>
  <c r="G38" i="7"/>
  <c r="G22"/>
  <c r="H51"/>
  <c r="I50"/>
  <c r="H50"/>
  <c r="H49"/>
  <c r="E49"/>
  <c r="A49"/>
  <c r="A50" s="1"/>
  <c r="A51" s="1"/>
  <c r="F51" s="1"/>
  <c r="I51" s="1"/>
  <c r="H61"/>
  <c r="I60"/>
  <c r="H60"/>
  <c r="H59"/>
  <c r="E59"/>
  <c r="A59" s="1"/>
  <c r="A60" s="1"/>
  <c r="H56"/>
  <c r="I55"/>
  <c r="H55"/>
  <c r="H54"/>
  <c r="E54"/>
  <c r="G54" s="1"/>
  <c r="I54" s="1"/>
  <c r="A54"/>
  <c r="A55" s="1"/>
  <c r="A56" s="1"/>
  <c r="F56" s="1"/>
  <c r="I56" s="1"/>
  <c r="H46"/>
  <c r="I45"/>
  <c r="H45"/>
  <c r="H44"/>
  <c r="E44"/>
  <c r="G44" s="1"/>
  <c r="I44" s="1"/>
  <c r="H41"/>
  <c r="I40"/>
  <c r="H40"/>
  <c r="I39"/>
  <c r="H39"/>
  <c r="E39"/>
  <c r="A39" s="1"/>
  <c r="I38"/>
  <c r="H38"/>
  <c r="E38"/>
  <c r="A38" s="1"/>
  <c r="H37"/>
  <c r="E37"/>
  <c r="G37" s="1"/>
  <c r="I37" s="1"/>
  <c r="H34"/>
  <c r="I33"/>
  <c r="H33"/>
  <c r="I32"/>
  <c r="H32"/>
  <c r="E32"/>
  <c r="A32" s="1"/>
  <c r="I31"/>
  <c r="H31"/>
  <c r="E31"/>
  <c r="A31" s="1"/>
  <c r="H30"/>
  <c r="E30"/>
  <c r="G30" s="1"/>
  <c r="I30" s="1"/>
  <c r="I29"/>
  <c r="H29"/>
  <c r="E29"/>
  <c r="A29" s="1"/>
  <c r="I28"/>
  <c r="H28"/>
  <c r="E28"/>
  <c r="A28" s="1"/>
  <c r="H27"/>
  <c r="E27"/>
  <c r="A27" s="1"/>
  <c r="H24"/>
  <c r="I23"/>
  <c r="H23"/>
  <c r="I22"/>
  <c r="H22"/>
  <c r="E22"/>
  <c r="A22" s="1"/>
  <c r="H21"/>
  <c r="E21"/>
  <c r="A21" s="1"/>
  <c r="H20"/>
  <c r="E20"/>
  <c r="A20" s="1"/>
  <c r="H19"/>
  <c r="G19"/>
  <c r="I19" s="1"/>
  <c r="E19"/>
  <c r="A19"/>
  <c r="H18"/>
  <c r="E18"/>
  <c r="H17"/>
  <c r="E17"/>
  <c r="A17" s="1"/>
  <c r="H16"/>
  <c r="E16"/>
  <c r="A16" s="1"/>
  <c r="G42" i="6"/>
  <c r="H44"/>
  <c r="E44"/>
  <c r="A44" s="1"/>
  <c r="H47"/>
  <c r="I46"/>
  <c r="H46"/>
  <c r="I45"/>
  <c r="H45"/>
  <c r="E45"/>
  <c r="A45" s="1"/>
  <c r="H43"/>
  <c r="E43"/>
  <c r="A43" s="1"/>
  <c r="H42"/>
  <c r="E42"/>
  <c r="A42" s="1"/>
  <c r="H41"/>
  <c r="E41"/>
  <c r="A41" s="1"/>
  <c r="H40"/>
  <c r="E40"/>
  <c r="H39"/>
  <c r="E39"/>
  <c r="A39" s="1"/>
  <c r="H35"/>
  <c r="I34"/>
  <c r="H34"/>
  <c r="H33"/>
  <c r="E33"/>
  <c r="A33" s="1"/>
  <c r="A34" s="1"/>
  <c r="A35" s="1"/>
  <c r="F35" s="1"/>
  <c r="I35" s="1"/>
  <c r="H30"/>
  <c r="I29"/>
  <c r="H29"/>
  <c r="I28"/>
  <c r="H28"/>
  <c r="E28"/>
  <c r="A28" s="1"/>
  <c r="H27"/>
  <c r="E27"/>
  <c r="A27" s="1"/>
  <c r="H24"/>
  <c r="I23"/>
  <c r="H23"/>
  <c r="H22"/>
  <c r="E22"/>
  <c r="H21"/>
  <c r="E21"/>
  <c r="H20"/>
  <c r="E20"/>
  <c r="H19"/>
  <c r="E19"/>
  <c r="A23" i="12" l="1"/>
  <c r="F23" s="1"/>
  <c r="I23" s="1"/>
  <c r="I81" s="1"/>
  <c r="A81"/>
  <c r="A82" s="1"/>
  <c r="F82" s="1"/>
  <c r="F81" s="1"/>
  <c r="A48" i="9"/>
  <c r="A49" s="1"/>
  <c r="F49" s="1"/>
  <c r="F48" s="1"/>
  <c r="G27" i="6"/>
  <c r="I27" s="1"/>
  <c r="A29"/>
  <c r="A30" s="1"/>
  <c r="F30" s="1"/>
  <c r="I30" s="1"/>
  <c r="G20"/>
  <c r="I20" s="1"/>
  <c r="G21"/>
  <c r="G39"/>
  <c r="G40"/>
  <c r="I40" s="1"/>
  <c r="A49" i="8"/>
  <c r="A50" s="1"/>
  <c r="A51" s="1"/>
  <c r="F51" s="1"/>
  <c r="I51" s="1"/>
  <c r="G38"/>
  <c r="I38" s="1"/>
  <c r="I20"/>
  <c r="I19"/>
  <c r="A33"/>
  <c r="A34" s="1"/>
  <c r="F34" s="1"/>
  <c r="I34" s="1"/>
  <c r="A37"/>
  <c r="A40" s="1"/>
  <c r="A41" s="1"/>
  <c r="F41" s="1"/>
  <c r="I41" s="1"/>
  <c r="A44"/>
  <c r="A45" s="1"/>
  <c r="A46" s="1"/>
  <c r="F46" s="1"/>
  <c r="I46" s="1"/>
  <c r="A18"/>
  <c r="A23" s="1"/>
  <c r="A56"/>
  <c r="F56" s="1"/>
  <c r="I56" s="1"/>
  <c r="I17"/>
  <c r="I21"/>
  <c r="G27"/>
  <c r="I27" s="1"/>
  <c r="G54"/>
  <c r="I54" s="1"/>
  <c r="G49" i="7"/>
  <c r="I49" s="1"/>
  <c r="A37"/>
  <c r="A40" s="1"/>
  <c r="A41" s="1"/>
  <c r="F41" s="1"/>
  <c r="I41" s="1"/>
  <c r="A30"/>
  <c r="A33" s="1"/>
  <c r="A34" s="1"/>
  <c r="F34" s="1"/>
  <c r="I34" s="1"/>
  <c r="G18"/>
  <c r="I18" s="1"/>
  <c r="A44"/>
  <c r="A45" s="1"/>
  <c r="A46" s="1"/>
  <c r="F46" s="1"/>
  <c r="I46" s="1"/>
  <c r="G16"/>
  <c r="I16" s="1"/>
  <c r="A18"/>
  <c r="A23" s="1"/>
  <c r="G20"/>
  <c r="I20" s="1"/>
  <c r="A61"/>
  <c r="F61" s="1"/>
  <c r="I61" s="1"/>
  <c r="G17"/>
  <c r="I17" s="1"/>
  <c r="G21"/>
  <c r="I21" s="1"/>
  <c r="G27"/>
  <c r="I27" s="1"/>
  <c r="G59"/>
  <c r="I59" s="1"/>
  <c r="A40" i="6"/>
  <c r="I39"/>
  <c r="A46"/>
  <c r="A47" s="1"/>
  <c r="F47" s="1"/>
  <c r="I47" s="1"/>
  <c r="I21"/>
  <c r="I42"/>
  <c r="A24" l="1"/>
  <c r="F24" s="1"/>
  <c r="I24" s="1"/>
  <c r="A24" i="8"/>
  <c r="F24" s="1"/>
  <c r="I24" s="1"/>
  <c r="I58" s="1"/>
  <c r="A58"/>
  <c r="A59" s="1"/>
  <c r="F59" s="1"/>
  <c r="F58" s="1"/>
  <c r="A63" i="7"/>
  <c r="A24"/>
  <c r="F24" s="1"/>
  <c r="I24" s="1"/>
  <c r="A64"/>
  <c r="F64" s="1"/>
  <c r="F63" s="1"/>
  <c r="I63"/>
  <c r="H79" i="6"/>
  <c r="I78"/>
  <c r="H78"/>
  <c r="H77"/>
  <c r="E77"/>
  <c r="A77" s="1"/>
  <c r="A78" s="1"/>
  <c r="H74"/>
  <c r="I73"/>
  <c r="H73"/>
  <c r="H72"/>
  <c r="E72"/>
  <c r="H69"/>
  <c r="I68"/>
  <c r="H68"/>
  <c r="H67"/>
  <c r="E67"/>
  <c r="A67" s="1"/>
  <c r="A68" s="1"/>
  <c r="A69" s="1"/>
  <c r="F69" s="1"/>
  <c r="I69" s="1"/>
  <c r="H64"/>
  <c r="I63"/>
  <c r="H63"/>
  <c r="I62"/>
  <c r="H62"/>
  <c r="E62"/>
  <c r="A62" s="1"/>
  <c r="H61"/>
  <c r="E61"/>
  <c r="H60"/>
  <c r="E60"/>
  <c r="I60" s="1"/>
  <c r="H57"/>
  <c r="I56"/>
  <c r="H56"/>
  <c r="H55"/>
  <c r="E55"/>
  <c r="H54"/>
  <c r="E54"/>
  <c r="A54" s="1"/>
  <c r="H53"/>
  <c r="E53"/>
  <c r="H52"/>
  <c r="E52"/>
  <c r="G43" s="1"/>
  <c r="I43" s="1"/>
  <c r="H51"/>
  <c r="E51"/>
  <c r="H50"/>
  <c r="E50"/>
  <c r="G50" s="1"/>
  <c r="I50" s="1"/>
  <c r="H45" i="5"/>
  <c r="I44"/>
  <c r="H44"/>
  <c r="H43"/>
  <c r="E43"/>
  <c r="A43" s="1"/>
  <c r="A44" s="1"/>
  <c r="H40"/>
  <c r="I39"/>
  <c r="H39"/>
  <c r="H38"/>
  <c r="E38"/>
  <c r="A38" s="1"/>
  <c r="A39" s="1"/>
  <c r="A40" s="1"/>
  <c r="F40" s="1"/>
  <c r="I40" s="1"/>
  <c r="H35"/>
  <c r="I34"/>
  <c r="H34"/>
  <c r="H33"/>
  <c r="E33"/>
  <c r="A33" s="1"/>
  <c r="A34" s="1"/>
  <c r="A35" s="1"/>
  <c r="F35" s="1"/>
  <c r="I35" s="1"/>
  <c r="H30"/>
  <c r="I29"/>
  <c r="H29"/>
  <c r="I28"/>
  <c r="H28"/>
  <c r="E28"/>
  <c r="A28"/>
  <c r="H27"/>
  <c r="E27"/>
  <c r="A27" s="1"/>
  <c r="H26"/>
  <c r="E26"/>
  <c r="G26" s="1"/>
  <c r="I26" s="1"/>
  <c r="A26"/>
  <c r="H23"/>
  <c r="I22"/>
  <c r="H22"/>
  <c r="H21"/>
  <c r="E21"/>
  <c r="G21" s="1"/>
  <c r="I21" s="1"/>
  <c r="H20"/>
  <c r="E20"/>
  <c r="G20" s="1"/>
  <c r="I20" s="1"/>
  <c r="H19"/>
  <c r="E19"/>
  <c r="G19" s="1"/>
  <c r="I19" s="1"/>
  <c r="H18"/>
  <c r="E18"/>
  <c r="A18" s="1"/>
  <c r="H17"/>
  <c r="G17"/>
  <c r="I17" s="1"/>
  <c r="E17"/>
  <c r="A17" s="1"/>
  <c r="H16"/>
  <c r="E16"/>
  <c r="G16" s="1"/>
  <c r="I16" s="1"/>
  <c r="G27" i="2"/>
  <c r="G18"/>
  <c r="H44" i="4"/>
  <c r="I43"/>
  <c r="H43"/>
  <c r="H42"/>
  <c r="E42"/>
  <c r="A42" s="1"/>
  <c r="A43" s="1"/>
  <c r="H39"/>
  <c r="I38"/>
  <c r="H38"/>
  <c r="H37"/>
  <c r="E37"/>
  <c r="A37" s="1"/>
  <c r="A38" s="1"/>
  <c r="A39" s="1"/>
  <c r="F39" s="1"/>
  <c r="I39" s="1"/>
  <c r="H34"/>
  <c r="I33"/>
  <c r="H33"/>
  <c r="H32"/>
  <c r="E32"/>
  <c r="A32" s="1"/>
  <c r="A33" s="1"/>
  <c r="A34" s="1"/>
  <c r="F34" s="1"/>
  <c r="I34" s="1"/>
  <c r="H29"/>
  <c r="I28"/>
  <c r="H28"/>
  <c r="I27"/>
  <c r="H27"/>
  <c r="E27"/>
  <c r="A27" s="1"/>
  <c r="H26"/>
  <c r="E26"/>
  <c r="A26" s="1"/>
  <c r="H23"/>
  <c r="I22"/>
  <c r="H22"/>
  <c r="H21"/>
  <c r="E21"/>
  <c r="H20"/>
  <c r="E20"/>
  <c r="G20" s="1"/>
  <c r="I20" s="1"/>
  <c r="H19"/>
  <c r="E19"/>
  <c r="G19" s="1"/>
  <c r="I19" s="1"/>
  <c r="H18"/>
  <c r="E18"/>
  <c r="G18" s="1"/>
  <c r="I18" s="1"/>
  <c r="H16"/>
  <c r="E16"/>
  <c r="A16" s="1"/>
  <c r="H45" i="2"/>
  <c r="I44"/>
  <c r="H44"/>
  <c r="H43"/>
  <c r="E43"/>
  <c r="A43" s="1"/>
  <c r="A44" s="1"/>
  <c r="H40"/>
  <c r="I39"/>
  <c r="H39"/>
  <c r="H38"/>
  <c r="E38"/>
  <c r="A38" s="1"/>
  <c r="A39" s="1"/>
  <c r="A40" s="1"/>
  <c r="F40" s="1"/>
  <c r="I40" s="1"/>
  <c r="H35"/>
  <c r="I34"/>
  <c r="H34"/>
  <c r="H33"/>
  <c r="E33"/>
  <c r="A33" s="1"/>
  <c r="A34" s="1"/>
  <c r="A35" s="1"/>
  <c r="F35" s="1"/>
  <c r="I35" s="1"/>
  <c r="H30"/>
  <c r="I29"/>
  <c r="H29"/>
  <c r="I28"/>
  <c r="H28"/>
  <c r="E28"/>
  <c r="A28"/>
  <c r="I27"/>
  <c r="H27"/>
  <c r="E27"/>
  <c r="I18" s="1"/>
  <c r="H26"/>
  <c r="E26"/>
  <c r="A26" s="1"/>
  <c r="H23"/>
  <c r="I22"/>
  <c r="H22"/>
  <c r="H21"/>
  <c r="E21"/>
  <c r="A21" s="1"/>
  <c r="H20"/>
  <c r="E20"/>
  <c r="G20" s="1"/>
  <c r="I20" s="1"/>
  <c r="A20"/>
  <c r="H19"/>
  <c r="E19"/>
  <c r="G19" s="1"/>
  <c r="I19" s="1"/>
  <c r="H18"/>
  <c r="E18"/>
  <c r="A18"/>
  <c r="H17"/>
  <c r="E17"/>
  <c r="A17" s="1"/>
  <c r="H16"/>
  <c r="E16"/>
  <c r="G16" s="1"/>
  <c r="I16" s="1"/>
  <c r="A16"/>
  <c r="A72" i="6" l="1"/>
  <c r="A73" s="1"/>
  <c r="A74" s="1"/>
  <c r="F74" s="1"/>
  <c r="I74" s="1"/>
  <c r="G33"/>
  <c r="I33"/>
  <c r="G22"/>
  <c r="I22" s="1"/>
  <c r="A61"/>
  <c r="G19"/>
  <c r="A60"/>
  <c r="I54"/>
  <c r="G44"/>
  <c r="I44" s="1"/>
  <c r="I51"/>
  <c r="G41"/>
  <c r="I41" s="1"/>
  <c r="A51"/>
  <c r="A52"/>
  <c r="A55"/>
  <c r="G53"/>
  <c r="I53" s="1"/>
  <c r="I19"/>
  <c r="A53"/>
  <c r="I55"/>
  <c r="A50"/>
  <c r="A79"/>
  <c r="F79" s="1"/>
  <c r="I79" s="1"/>
  <c r="I52"/>
  <c r="I61"/>
  <c r="G67"/>
  <c r="I67" s="1"/>
  <c r="I72"/>
  <c r="G77"/>
  <c r="I77" s="1"/>
  <c r="A29" i="5"/>
  <c r="A30" s="1"/>
  <c r="F30" s="1"/>
  <c r="I30" s="1"/>
  <c r="A21"/>
  <c r="A20"/>
  <c r="A19"/>
  <c r="A22" s="1"/>
  <c r="A16"/>
  <c r="A45"/>
  <c r="F45" s="1"/>
  <c r="I45" s="1"/>
  <c r="G18"/>
  <c r="I18" s="1"/>
  <c r="G27"/>
  <c r="I27" s="1"/>
  <c r="G33"/>
  <c r="I33" s="1"/>
  <c r="G38"/>
  <c r="I38" s="1"/>
  <c r="G43"/>
  <c r="I43" s="1"/>
  <c r="A28" i="4"/>
  <c r="A29" s="1"/>
  <c r="F29" s="1"/>
  <c r="I29" s="1"/>
  <c r="A27" i="2"/>
  <c r="A29" s="1"/>
  <c r="A30" s="1"/>
  <c r="F30" s="1"/>
  <c r="I30" s="1"/>
  <c r="A45"/>
  <c r="F45" s="1"/>
  <c r="I45" s="1"/>
  <c r="A44" i="4"/>
  <c r="F44" s="1"/>
  <c r="I44" s="1"/>
  <c r="G17" i="2"/>
  <c r="I17" s="1"/>
  <c r="A19"/>
  <c r="A22" s="1"/>
  <c r="G21"/>
  <c r="I21" s="1"/>
  <c r="G26"/>
  <c r="I26" s="1"/>
  <c r="G33"/>
  <c r="I33" s="1"/>
  <c r="G38"/>
  <c r="I38" s="1"/>
  <c r="G43"/>
  <c r="I43" s="1"/>
  <c r="G16" i="4"/>
  <c r="I16" s="1"/>
  <c r="A22"/>
  <c r="G21"/>
  <c r="I21" s="1"/>
  <c r="G26"/>
  <c r="I26" s="1"/>
  <c r="G32"/>
  <c r="I32" s="1"/>
  <c r="G37"/>
  <c r="I37" s="1"/>
  <c r="G42"/>
  <c r="I42" s="1"/>
  <c r="A63" i="6" l="1"/>
  <c r="A64" s="1"/>
  <c r="F64" s="1"/>
  <c r="I64" s="1"/>
  <c r="A56"/>
  <c r="A81" s="1"/>
  <c r="A82" s="1"/>
  <c r="F82" s="1"/>
  <c r="F81" s="1"/>
  <c r="A23" i="5"/>
  <c r="F23" s="1"/>
  <c r="I23" s="1"/>
  <c r="I47" s="1"/>
  <c r="A47"/>
  <c r="A48" s="1"/>
  <c r="F48" s="1"/>
  <c r="F47" s="1"/>
  <c r="A23" i="4"/>
  <c r="F23" s="1"/>
  <c r="I23" s="1"/>
  <c r="I46" s="1"/>
  <c r="A46"/>
  <c r="A47" s="1"/>
  <c r="F47" s="1"/>
  <c r="F46" s="1"/>
  <c r="A23" i="2"/>
  <c r="F23" s="1"/>
  <c r="I23" s="1"/>
  <c r="I47" s="1"/>
  <c r="A47"/>
  <c r="A48" s="1"/>
  <c r="F48" s="1"/>
  <c r="F47" s="1"/>
  <c r="A57" i="6" l="1"/>
  <c r="F57" s="1"/>
  <c r="I57" s="1"/>
  <c r="I81" s="1"/>
</calcChain>
</file>

<file path=xl/sharedStrings.xml><?xml version="1.0" encoding="utf-8"?>
<sst xmlns="http://schemas.openxmlformats.org/spreadsheetml/2006/main" count="2812" uniqueCount="166">
  <si>
    <t>М Е Н Ю - Т Р Е Б О В А Н И Е   НА  ВЫДАЧУ ПРОДУКТОВ ПИТАНИЯ</t>
  </si>
  <si>
    <t>К-во довольств. 1  дня, чел.</t>
  </si>
  <si>
    <t>Фактическая стоимость  дня, руб</t>
  </si>
  <si>
    <t>Сумма стоимости  дня, руб.</t>
  </si>
  <si>
    <t>Утверждаю:__________</t>
  </si>
  <si>
    <t>Ефремова А.С</t>
  </si>
  <si>
    <t>сумма, руб</t>
  </si>
  <si>
    <t xml:space="preserve">кол-во чел  </t>
  </si>
  <si>
    <t>наименование продуктов и блюд</t>
  </si>
  <si>
    <t>норма брутто на 1 чел,гр</t>
  </si>
  <si>
    <t>норма брутто, кг</t>
  </si>
  <si>
    <t>цена за кг, руб</t>
  </si>
  <si>
    <t>итого продуктов за день/кг брутто</t>
  </si>
  <si>
    <t>50/50</t>
  </si>
  <si>
    <t>Гуляш из говядины</t>
  </si>
  <si>
    <t>Говядина блочная бескостная 1 кат</t>
  </si>
  <si>
    <t xml:space="preserve">Лук репка </t>
  </si>
  <si>
    <t>Масло растительное рафинированное</t>
  </si>
  <si>
    <t>Мука пшеничная в/с</t>
  </si>
  <si>
    <t>Томатная паста 25%</t>
  </si>
  <si>
    <t xml:space="preserve">Соль йодированная  </t>
  </si>
  <si>
    <t>стоимость порций, руб</t>
  </si>
  <si>
    <t>стоимость 1 порции, руб</t>
  </si>
  <si>
    <t xml:space="preserve"> </t>
  </si>
  <si>
    <t>Напиток витаминизированный</t>
  </si>
  <si>
    <t>Смесь витаминизированная</t>
  </si>
  <si>
    <t xml:space="preserve">Хлеб пшеничный  </t>
  </si>
  <si>
    <t xml:space="preserve">Хлеб пшеничный    </t>
  </si>
  <si>
    <t xml:space="preserve">Хлеб ржано- пшеничный  </t>
  </si>
  <si>
    <t xml:space="preserve">Хлеб ржано- пшеничный    </t>
  </si>
  <si>
    <t>стоимость  порции, руб</t>
  </si>
  <si>
    <t>Калькулятор: ____________Склярова О.С.</t>
  </si>
  <si>
    <t>Технолог: _______________Иванова Ю.А.</t>
  </si>
  <si>
    <r>
      <t>Материально-ответственное лицо:</t>
    </r>
    <r>
      <rPr>
        <sz val="12"/>
        <rFont val="Arial"/>
        <family val="2"/>
        <charset val="204"/>
      </rPr>
      <t>_________________________________</t>
    </r>
  </si>
  <si>
    <t>Масло сливочное "Крестьянское" 72,5%</t>
  </si>
  <si>
    <t>Молоко сухое 26%</t>
  </si>
  <si>
    <t>Сахар песок</t>
  </si>
  <si>
    <t xml:space="preserve">Соль йодированная </t>
  </si>
  <si>
    <t>Чай с сахаром</t>
  </si>
  <si>
    <t>Чай индийский 1с</t>
  </si>
  <si>
    <t>Печенье</t>
  </si>
  <si>
    <t xml:space="preserve">              10 школа (молочный)</t>
  </si>
  <si>
    <t>07.11.2023</t>
  </si>
  <si>
    <t xml:space="preserve">                      10 школа</t>
  </si>
  <si>
    <t>Рис отварной с маслом</t>
  </si>
  <si>
    <t>Рис шлифованный</t>
  </si>
  <si>
    <t>Масло сливочное "Крестьянское" 72.5%</t>
  </si>
  <si>
    <t xml:space="preserve">            10 школа (льготники)</t>
  </si>
  <si>
    <t>Завтрак</t>
  </si>
  <si>
    <t>Обед</t>
  </si>
  <si>
    <t>200/20</t>
  </si>
  <si>
    <t>Цыплята-бройлеры потр. 1 кат.</t>
  </si>
  <si>
    <t xml:space="preserve">Морковь </t>
  </si>
  <si>
    <t xml:space="preserve">                 10 школа (овз)</t>
  </si>
  <si>
    <t>Суп с вермишелью и птицей</t>
  </si>
  <si>
    <t>Макаронные изделия</t>
  </si>
  <si>
    <t>80/30</t>
  </si>
  <si>
    <t xml:space="preserve">             10 школа (начальная)</t>
  </si>
  <si>
    <t>200/15</t>
  </si>
  <si>
    <t>Сок фруктовый с трубочкой</t>
  </si>
  <si>
    <t xml:space="preserve">                 10 школа (м/д)</t>
  </si>
  <si>
    <t>200/10</t>
  </si>
  <si>
    <t>Каша "Дружба" на сухом молоке жидкая</t>
  </si>
  <si>
    <t>Крупа пшено шлифованное</t>
  </si>
  <si>
    <t>08.11.2023</t>
  </si>
  <si>
    <t>Котлета из говядины (с луком)</t>
  </si>
  <si>
    <t>Каша гречневая рассыпчатая</t>
  </si>
  <si>
    <t>Крупа гречневая (ядрица быстроразварив)</t>
  </si>
  <si>
    <t>Компот из сухофруктов</t>
  </si>
  <si>
    <t>Сухофрукты</t>
  </si>
  <si>
    <t>Каша кукурузная на сухом молоке жидкая</t>
  </si>
  <si>
    <t>Крупа кукурузная</t>
  </si>
  <si>
    <t xml:space="preserve">             10 школа (льготники)</t>
  </si>
  <si>
    <t xml:space="preserve">                10 школа (овз)</t>
  </si>
  <si>
    <t>Суп гороховый с говядиной</t>
  </si>
  <si>
    <t>Горох лущеный</t>
  </si>
  <si>
    <t>Картофель</t>
  </si>
  <si>
    <t xml:space="preserve">            10 школа (начальная)</t>
  </si>
  <si>
    <t>Сыр плавленный</t>
  </si>
  <si>
    <t xml:space="preserve">                10 школа (м/д)</t>
  </si>
  <si>
    <t>200/30</t>
  </si>
  <si>
    <t xml:space="preserve">                           10 школа </t>
  </si>
  <si>
    <t>Пельмени отварные с маслом</t>
  </si>
  <si>
    <t>Пельмени замороженные (п/фабрикат)</t>
  </si>
  <si>
    <t>Калькулятор: ____________Спиридонова Е.В.</t>
  </si>
  <si>
    <t>Курага</t>
  </si>
  <si>
    <t xml:space="preserve">Чай с сахаром </t>
  </si>
  <si>
    <t>Чай</t>
  </si>
  <si>
    <t>Лук репка х/о-16%</t>
  </si>
  <si>
    <t>Каша геркулесовая жидкая (с/молоко)</t>
  </si>
  <si>
    <t>Геркулес</t>
  </si>
  <si>
    <t xml:space="preserve">Чай </t>
  </si>
  <si>
    <t>Хлеб пшеничный</t>
  </si>
  <si>
    <t xml:space="preserve">Хлеб  ржано-пшеничный    </t>
  </si>
  <si>
    <t xml:space="preserve">                10 шк(молочный)</t>
  </si>
  <si>
    <t xml:space="preserve">                           10 школа(льгота)</t>
  </si>
  <si>
    <t xml:space="preserve">                           10 школа(овз)</t>
  </si>
  <si>
    <t xml:space="preserve">Хлеб  пшеничный    </t>
  </si>
  <si>
    <t>Капуста белокачанная свежая х/о-20%</t>
  </si>
  <si>
    <t>Морковь х/о-20%</t>
  </si>
  <si>
    <t>Щи с мясом говядины  и сметаной</t>
  </si>
  <si>
    <t>Сметана 15%</t>
  </si>
  <si>
    <t xml:space="preserve">                           10 школа(м/д)</t>
  </si>
  <si>
    <t>Картофель х/о-30%</t>
  </si>
  <si>
    <t xml:space="preserve">                           10 школа(начальная)</t>
  </si>
  <si>
    <t>200/20/10</t>
  </si>
  <si>
    <t>200/15/10</t>
  </si>
  <si>
    <t xml:space="preserve">Компот из кураги  </t>
  </si>
  <si>
    <t xml:space="preserve">Пирожное  </t>
  </si>
  <si>
    <t>200/10/10</t>
  </si>
  <si>
    <t xml:space="preserve">                         10 школа</t>
  </si>
  <si>
    <t>Котлета из минтая запеченая</t>
  </si>
  <si>
    <t>Минтай св/мороженный б/г потрош</t>
  </si>
  <si>
    <t>Картофельное пюре</t>
  </si>
  <si>
    <t>Молоко пастериз-е 2,5%</t>
  </si>
  <si>
    <t>Напиток из шиповника</t>
  </si>
  <si>
    <t>Плоды шповника сухие</t>
  </si>
  <si>
    <t>Каша пшенная на сух.молоке вязкая</t>
  </si>
  <si>
    <t xml:space="preserve">Печенье </t>
  </si>
  <si>
    <t xml:space="preserve">                         10 школа(льгота)</t>
  </si>
  <si>
    <t>Картофель отварной</t>
  </si>
  <si>
    <t xml:space="preserve">                         10 школа(овз)</t>
  </si>
  <si>
    <t>Каша пшенная на сухом молоке жидкая</t>
  </si>
  <si>
    <t>Говядина блочная бескостная 1 кат.</t>
  </si>
  <si>
    <t>Борщ с мясом говядины и сметаной</t>
  </si>
  <si>
    <t>Свекла х/о-40%</t>
  </si>
  <si>
    <t xml:space="preserve">                         10 школа(начальная)</t>
  </si>
  <si>
    <t>Вафли</t>
  </si>
  <si>
    <t xml:space="preserve">                         10 школа(м/д)</t>
  </si>
  <si>
    <t>Какао с молоком</t>
  </si>
  <si>
    <t>Какао</t>
  </si>
  <si>
    <t>Огурцы консервированные/порционно</t>
  </si>
  <si>
    <t>Огурцы консервир.в банках</t>
  </si>
  <si>
    <t>200/50</t>
  </si>
  <si>
    <t>Плов с мясом говядины</t>
  </si>
  <si>
    <t>Морковь х/о- 20%</t>
  </si>
  <si>
    <t>,</t>
  </si>
  <si>
    <t>Каша манная молочная жидкая/сух.мол</t>
  </si>
  <si>
    <t>Крупа манная</t>
  </si>
  <si>
    <t xml:space="preserve">                           10 школа(льгота) </t>
  </si>
  <si>
    <t xml:space="preserve">                           10 школа(овз) </t>
  </si>
  <si>
    <t>Каша манная молочная жидкая/сух.мол.</t>
  </si>
  <si>
    <t>Суп овощной с говядиной</t>
  </si>
  <si>
    <t xml:space="preserve">Масло растительное рафинированное </t>
  </si>
  <si>
    <t>Макароны отварные</t>
  </si>
  <si>
    <t xml:space="preserve">Сахар песок </t>
  </si>
  <si>
    <t>Компот из кураги</t>
  </si>
  <si>
    <t xml:space="preserve">Молоко обогощенное  </t>
  </si>
  <si>
    <t>Сок фруктовый</t>
  </si>
  <si>
    <t>Зеленый горошек консервированный</t>
  </si>
  <si>
    <t>Горошек зеленый консервированный</t>
  </si>
  <si>
    <t>Горбуша св/м с головой н/п-39%</t>
  </si>
  <si>
    <t xml:space="preserve">Рыба духовая с маслом </t>
  </si>
  <si>
    <t>100/10</t>
  </si>
  <si>
    <t xml:space="preserve">Вафли </t>
  </si>
  <si>
    <t>Щи с мясом говядины и сметаной</t>
  </si>
  <si>
    <t>75/5</t>
  </si>
  <si>
    <t>Плоды шиповника сухие</t>
  </si>
  <si>
    <t>50/30</t>
  </si>
  <si>
    <t>Мясо тушеное (говядина)</t>
  </si>
  <si>
    <t xml:space="preserve">                           10 школа (льгота)</t>
  </si>
  <si>
    <t xml:space="preserve">                           10 школа (овз)</t>
  </si>
  <si>
    <t>Суп вермешелью и птицей</t>
  </si>
  <si>
    <t xml:space="preserve">                           10 школа (начальная)</t>
  </si>
  <si>
    <t xml:space="preserve">                           10 школа (м/д)</t>
  </si>
  <si>
    <t>Мясо тушеное в сметане</t>
  </si>
</sst>
</file>

<file path=xl/styles.xml><?xml version="1.0" encoding="utf-8"?>
<styleSheet xmlns="http://schemas.openxmlformats.org/spreadsheetml/2006/main">
  <numFmts count="3">
    <numFmt numFmtId="164" formatCode="#,##0.00&quot;р.&quot;"/>
    <numFmt numFmtId="165" formatCode="0.000"/>
    <numFmt numFmtId="166" formatCode="#,##0.00_р_.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sz val="11"/>
      <name val="Arial"/>
      <family val="2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05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91">
    <xf numFmtId="0" fontId="0" fillId="0" borderId="0" xfId="0"/>
    <xf numFmtId="0" fontId="10" fillId="0" borderId="0" xfId="1" applyFont="1"/>
    <xf numFmtId="0" fontId="11" fillId="0" borderId="0" xfId="1" applyFont="1" applyAlignment="1"/>
    <xf numFmtId="164" fontId="10" fillId="0" borderId="0" xfId="1" applyNumberFormat="1" applyFont="1"/>
    <xf numFmtId="166" fontId="11" fillId="0" borderId="0" xfId="1" applyNumberFormat="1" applyFont="1"/>
    <xf numFmtId="165" fontId="11" fillId="0" borderId="0" xfId="1" applyNumberFormat="1" applyFont="1"/>
    <xf numFmtId="164" fontId="11" fillId="0" borderId="0" xfId="1" applyNumberFormat="1" applyFont="1" applyBorder="1" applyAlignment="1">
      <alignment vertical="center"/>
    </xf>
    <xf numFmtId="164" fontId="11" fillId="0" borderId="0" xfId="1" applyNumberFormat="1" applyFont="1" applyBorder="1" applyAlignment="1"/>
    <xf numFmtId="0" fontId="11" fillId="0" borderId="6" xfId="1" applyFont="1" applyBorder="1" applyAlignment="1">
      <alignment horizontal="center"/>
    </xf>
    <xf numFmtId="0" fontId="11" fillId="0" borderId="6" xfId="1" applyFont="1" applyBorder="1"/>
    <xf numFmtId="165" fontId="11" fillId="0" borderId="6" xfId="1" applyNumberFormat="1" applyFont="1" applyBorder="1"/>
    <xf numFmtId="166" fontId="11" fillId="0" borderId="6" xfId="1" applyNumberFormat="1" applyFont="1" applyBorder="1"/>
    <xf numFmtId="0" fontId="11" fillId="0" borderId="9" xfId="1" applyFont="1" applyBorder="1" applyAlignment="1">
      <alignment horizontal="center"/>
    </xf>
    <xf numFmtId="166" fontId="11" fillId="0" borderId="0" xfId="1" applyNumberFormat="1" applyFont="1" applyAlignment="1">
      <alignment horizontal="left"/>
    </xf>
    <xf numFmtId="0" fontId="11" fillId="0" borderId="0" xfId="1" applyFont="1" applyBorder="1" applyAlignment="1">
      <alignment horizontal="left"/>
    </xf>
    <xf numFmtId="0" fontId="12" fillId="0" borderId="6" xfId="1" applyFont="1" applyBorder="1"/>
    <xf numFmtId="165" fontId="11" fillId="0" borderId="0" xfId="1" applyNumberFormat="1" applyFont="1" applyBorder="1"/>
    <xf numFmtId="164" fontId="10" fillId="0" borderId="0" xfId="1" applyNumberFormat="1" applyFont="1" applyBorder="1"/>
    <xf numFmtId="0" fontId="12" fillId="0" borderId="9" xfId="1" applyFont="1" applyBorder="1" applyAlignment="1">
      <alignment horizontal="center"/>
    </xf>
    <xf numFmtId="0" fontId="11" fillId="0" borderId="0" xfId="1" applyFont="1"/>
    <xf numFmtId="0" fontId="13" fillId="0" borderId="0" xfId="1" applyFont="1" applyAlignment="1"/>
    <xf numFmtId="164" fontId="11" fillId="0" borderId="6" xfId="1" applyNumberFormat="1" applyFont="1" applyBorder="1" applyAlignment="1">
      <alignment horizontal="center" vertical="justify"/>
    </xf>
    <xf numFmtId="0" fontId="11" fillId="0" borderId="6" xfId="1" applyFont="1" applyBorder="1" applyAlignment="1">
      <alignment horizontal="center" vertical="justify"/>
    </xf>
    <xf numFmtId="165" fontId="11" fillId="0" borderId="6" xfId="1" applyNumberFormat="1" applyFont="1" applyBorder="1" applyAlignment="1">
      <alignment horizontal="center" vertical="justify"/>
    </xf>
    <xf numFmtId="164" fontId="12" fillId="0" borderId="6" xfId="1" applyNumberFormat="1" applyFont="1" applyBorder="1" applyAlignment="1">
      <alignment horizontal="center"/>
    </xf>
    <xf numFmtId="0" fontId="12" fillId="0" borderId="6" xfId="1" applyFont="1" applyBorder="1" applyAlignment="1">
      <alignment horizontal="center" vertical="justify"/>
    </xf>
    <xf numFmtId="14" fontId="13" fillId="0" borderId="6" xfId="1" applyNumberFormat="1" applyFont="1" applyBorder="1" applyAlignment="1">
      <alignment horizontal="center" vertical="justify"/>
    </xf>
    <xf numFmtId="0" fontId="12" fillId="0" borderId="10" xfId="1" applyFont="1" applyBorder="1"/>
    <xf numFmtId="165" fontId="11" fillId="0" borderId="6" xfId="1" applyNumberFormat="1" applyFont="1" applyBorder="1" applyAlignment="1">
      <alignment horizontal="center"/>
    </xf>
    <xf numFmtId="165" fontId="11" fillId="0" borderId="0" xfId="1" applyNumberFormat="1" applyFont="1" applyBorder="1" applyAlignment="1"/>
    <xf numFmtId="164" fontId="11" fillId="0" borderId="0" xfId="1" applyNumberFormat="1" applyFont="1" applyAlignment="1"/>
    <xf numFmtId="164" fontId="11" fillId="0" borderId="6" xfId="1" applyNumberFormat="1" applyFont="1" applyBorder="1" applyAlignment="1">
      <alignment horizontal="center"/>
    </xf>
    <xf numFmtId="0" fontId="12" fillId="0" borderId="6" xfId="1" applyFont="1" applyBorder="1" applyAlignment="1">
      <alignment horizontal="center"/>
    </xf>
    <xf numFmtId="165" fontId="11" fillId="2" borderId="6" xfId="1" applyNumberFormat="1" applyFont="1" applyFill="1" applyBorder="1" applyAlignment="1">
      <alignment horizontal="center"/>
    </xf>
    <xf numFmtId="0" fontId="11" fillId="0" borderId="6" xfId="2" applyFont="1" applyBorder="1"/>
    <xf numFmtId="0" fontId="11" fillId="0" borderId="6" xfId="2" applyFont="1" applyBorder="1" applyAlignment="1">
      <alignment horizontal="center"/>
    </xf>
    <xf numFmtId="165" fontId="11" fillId="0" borderId="6" xfId="2" applyNumberFormat="1" applyFont="1" applyBorder="1" applyAlignment="1">
      <alignment horizontal="center"/>
    </xf>
    <xf numFmtId="164" fontId="11" fillId="0" borderId="6" xfId="2" applyNumberFormat="1" applyFont="1" applyBorder="1" applyAlignment="1">
      <alignment horizontal="center"/>
    </xf>
    <xf numFmtId="165" fontId="11" fillId="0" borderId="0" xfId="2" applyNumberFormat="1" applyFont="1" applyBorder="1" applyAlignment="1"/>
    <xf numFmtId="164" fontId="11" fillId="0" borderId="0" xfId="2" applyNumberFormat="1" applyFont="1" applyAlignment="1"/>
    <xf numFmtId="0" fontId="11" fillId="0" borderId="0" xfId="2" applyFont="1"/>
    <xf numFmtId="0" fontId="11" fillId="0" borderId="6" xfId="3" applyFont="1" applyBorder="1"/>
    <xf numFmtId="0" fontId="11" fillId="0" borderId="6" xfId="3" applyFont="1" applyBorder="1" applyAlignment="1">
      <alignment horizontal="center"/>
    </xf>
    <xf numFmtId="165" fontId="11" fillId="0" borderId="6" xfId="3" applyNumberFormat="1" applyFont="1" applyBorder="1" applyAlignment="1">
      <alignment horizontal="center"/>
    </xf>
    <xf numFmtId="164" fontId="11" fillId="0" borderId="6" xfId="3" applyNumberFormat="1" applyFont="1" applyBorder="1" applyAlignment="1">
      <alignment horizontal="center"/>
    </xf>
    <xf numFmtId="165" fontId="11" fillId="2" borderId="6" xfId="3" applyNumberFormat="1" applyFont="1" applyFill="1" applyBorder="1" applyAlignment="1">
      <alignment horizontal="center"/>
    </xf>
    <xf numFmtId="165" fontId="11" fillId="0" borderId="0" xfId="3" applyNumberFormat="1" applyFont="1" applyBorder="1" applyAlignment="1"/>
    <xf numFmtId="164" fontId="11" fillId="0" borderId="0" xfId="3" applyNumberFormat="1" applyFont="1" applyAlignment="1"/>
    <xf numFmtId="0" fontId="11" fillId="0" borderId="0" xfId="3" applyFont="1"/>
    <xf numFmtId="0" fontId="11" fillId="3" borderId="6" xfId="1" applyFont="1" applyFill="1" applyBorder="1"/>
    <xf numFmtId="0" fontId="11" fillId="0" borderId="6" xfId="1" applyFont="1" applyBorder="1" applyAlignment="1">
      <alignment horizontal="left"/>
    </xf>
    <xf numFmtId="0" fontId="11" fillId="0" borderId="10" xfId="1" applyFont="1" applyBorder="1" applyAlignment="1">
      <alignment horizontal="left"/>
    </xf>
    <xf numFmtId="164" fontId="12" fillId="0" borderId="6" xfId="1" applyNumberFormat="1" applyFont="1" applyBorder="1"/>
    <xf numFmtId="0" fontId="12" fillId="0" borderId="6" xfId="1" applyFont="1" applyBorder="1" applyAlignment="1">
      <alignment horizontal="left"/>
    </xf>
    <xf numFmtId="164" fontId="11" fillId="0" borderId="6" xfId="1" applyNumberFormat="1" applyFont="1" applyBorder="1"/>
    <xf numFmtId="165" fontId="11" fillId="0" borderId="6" xfId="1" applyNumberFormat="1" applyFont="1" applyFill="1" applyBorder="1" applyAlignment="1">
      <alignment horizontal="center"/>
    </xf>
    <xf numFmtId="165" fontId="11" fillId="0" borderId="0" xfId="1" applyNumberFormat="1" applyFont="1" applyAlignment="1"/>
    <xf numFmtId="0" fontId="12" fillId="0" borderId="0" xfId="1" applyFont="1" applyAlignment="1"/>
    <xf numFmtId="0" fontId="8" fillId="0" borderId="0" xfId="1"/>
    <xf numFmtId="0" fontId="10" fillId="0" borderId="0" xfId="4" applyFont="1"/>
    <xf numFmtId="0" fontId="11" fillId="0" borderId="0" xfId="4" applyFont="1" applyAlignment="1"/>
    <xf numFmtId="164" fontId="10" fillId="0" borderId="0" xfId="4" applyNumberFormat="1" applyFont="1"/>
    <xf numFmtId="166" fontId="11" fillId="0" borderId="0" xfId="4" applyNumberFormat="1" applyFont="1"/>
    <xf numFmtId="165" fontId="11" fillId="0" borderId="0" xfId="4" applyNumberFormat="1" applyFont="1"/>
    <xf numFmtId="164" fontId="11" fillId="0" borderId="0" xfId="4" applyNumberFormat="1" applyFont="1" applyBorder="1" applyAlignment="1">
      <alignment vertical="center"/>
    </xf>
    <xf numFmtId="164" fontId="11" fillId="0" borderId="0" xfId="4" applyNumberFormat="1" applyFont="1" applyBorder="1" applyAlignment="1"/>
    <xf numFmtId="0" fontId="11" fillId="0" borderId="6" xfId="4" applyFont="1" applyBorder="1" applyAlignment="1">
      <alignment horizontal="center"/>
    </xf>
    <xf numFmtId="0" fontId="11" fillId="0" borderId="6" xfId="4" applyFont="1" applyBorder="1"/>
    <xf numFmtId="165" fontId="11" fillId="0" borderId="6" xfId="4" applyNumberFormat="1" applyFont="1" applyBorder="1"/>
    <xf numFmtId="166" fontId="11" fillId="0" borderId="6" xfId="4" applyNumberFormat="1" applyFont="1" applyBorder="1"/>
    <xf numFmtId="0" fontId="11" fillId="0" borderId="9" xfId="4" applyFont="1" applyBorder="1" applyAlignment="1">
      <alignment horizontal="center"/>
    </xf>
    <xf numFmtId="166" fontId="11" fillId="0" borderId="0" xfId="4" applyNumberFormat="1" applyFont="1" applyAlignment="1">
      <alignment horizontal="left"/>
    </xf>
    <xf numFmtId="0" fontId="11" fillId="0" borderId="0" xfId="4" applyFont="1" applyBorder="1" applyAlignment="1">
      <alignment horizontal="left"/>
    </xf>
    <xf numFmtId="0" fontId="12" fillId="0" borderId="6" xfId="4" applyFont="1" applyBorder="1"/>
    <xf numFmtId="165" fontId="11" fillId="0" borderId="0" xfId="4" applyNumberFormat="1" applyFont="1" applyBorder="1"/>
    <xf numFmtId="164" fontId="10" fillId="0" borderId="0" xfId="4" applyNumberFormat="1" applyFont="1" applyBorder="1"/>
    <xf numFmtId="0" fontId="12" fillId="0" borderId="9" xfId="4" applyFont="1" applyBorder="1" applyAlignment="1">
      <alignment horizontal="center"/>
    </xf>
    <xf numFmtId="0" fontId="11" fillId="0" borderId="0" xfId="4" applyFont="1"/>
    <xf numFmtId="0" fontId="13" fillId="0" borderId="0" xfId="4" applyFont="1" applyAlignment="1"/>
    <xf numFmtId="164" fontId="11" fillId="0" borderId="6" xfId="4" applyNumberFormat="1" applyFont="1" applyBorder="1" applyAlignment="1">
      <alignment horizontal="center" vertical="justify"/>
    </xf>
    <xf numFmtId="0" fontId="11" fillId="0" borderId="6" xfId="4" applyFont="1" applyBorder="1" applyAlignment="1">
      <alignment horizontal="center" vertical="justify"/>
    </xf>
    <xf numFmtId="165" fontId="11" fillId="0" borderId="6" xfId="4" applyNumberFormat="1" applyFont="1" applyBorder="1" applyAlignment="1">
      <alignment horizontal="center" vertical="justify"/>
    </xf>
    <xf numFmtId="164" fontId="12" fillId="0" borderId="6" xfId="4" applyNumberFormat="1" applyFont="1" applyBorder="1" applyAlignment="1">
      <alignment horizontal="center"/>
    </xf>
    <xf numFmtId="0" fontId="12" fillId="0" borderId="6" xfId="4" applyFont="1" applyBorder="1" applyAlignment="1">
      <alignment horizontal="center" vertical="justify"/>
    </xf>
    <xf numFmtId="14" fontId="13" fillId="0" borderId="6" xfId="4" applyNumberFormat="1" applyFont="1" applyBorder="1" applyAlignment="1">
      <alignment horizontal="center" vertical="justify"/>
    </xf>
    <xf numFmtId="0" fontId="12" fillId="0" borderId="10" xfId="4" applyFont="1" applyBorder="1"/>
    <xf numFmtId="165" fontId="11" fillId="0" borderId="6" xfId="4" applyNumberFormat="1" applyFont="1" applyBorder="1" applyAlignment="1">
      <alignment horizontal="center"/>
    </xf>
    <xf numFmtId="165" fontId="11" fillId="0" borderId="0" xfId="4" applyNumberFormat="1" applyFont="1" applyBorder="1" applyAlignment="1"/>
    <xf numFmtId="164" fontId="11" fillId="0" borderId="0" xfId="4" applyNumberFormat="1" applyFont="1" applyAlignment="1"/>
    <xf numFmtId="164" fontId="11" fillId="0" borderId="6" xfId="5" applyNumberFormat="1" applyFont="1" applyBorder="1" applyAlignment="1">
      <alignment horizontal="center"/>
    </xf>
    <xf numFmtId="0" fontId="12" fillId="0" borderId="6" xfId="5" applyFont="1" applyBorder="1" applyAlignment="1">
      <alignment horizontal="center"/>
    </xf>
    <xf numFmtId="0" fontId="12" fillId="0" borderId="6" xfId="5" applyFont="1" applyBorder="1"/>
    <xf numFmtId="0" fontId="11" fillId="0" borderId="6" xfId="5" applyFont="1" applyBorder="1"/>
    <xf numFmtId="165" fontId="11" fillId="0" borderId="6" xfId="5" applyNumberFormat="1" applyFont="1" applyBorder="1"/>
    <xf numFmtId="164" fontId="11" fillId="0" borderId="6" xfId="5" applyNumberFormat="1" applyFont="1" applyBorder="1"/>
    <xf numFmtId="165" fontId="11" fillId="0" borderId="6" xfId="5" applyNumberFormat="1" applyFont="1" applyBorder="1" applyAlignment="1">
      <alignment horizontal="center"/>
    </xf>
    <xf numFmtId="165" fontId="11" fillId="0" borderId="0" xfId="5" applyNumberFormat="1" applyFont="1" applyBorder="1" applyAlignment="1"/>
    <xf numFmtId="164" fontId="11" fillId="0" borderId="0" xfId="5" applyNumberFormat="1" applyFont="1" applyAlignment="1"/>
    <xf numFmtId="0" fontId="11" fillId="0" borderId="0" xfId="5" applyFont="1"/>
    <xf numFmtId="0" fontId="11" fillId="0" borderId="6" xfId="5" applyFont="1" applyBorder="1" applyAlignment="1">
      <alignment horizontal="center"/>
    </xf>
    <xf numFmtId="165" fontId="11" fillId="0" borderId="6" xfId="5" applyNumberFormat="1" applyFont="1" applyFill="1" applyBorder="1" applyAlignment="1">
      <alignment horizontal="center"/>
    </xf>
    <xf numFmtId="165" fontId="11" fillId="2" borderId="6" xfId="5" applyNumberFormat="1" applyFont="1" applyFill="1" applyBorder="1" applyAlignment="1">
      <alignment horizontal="center"/>
    </xf>
    <xf numFmtId="0" fontId="11" fillId="3" borderId="6" xfId="6" applyFont="1" applyFill="1" applyBorder="1"/>
    <xf numFmtId="0" fontId="11" fillId="0" borderId="6" xfId="6" applyFont="1" applyBorder="1" applyAlignment="1">
      <alignment horizontal="center"/>
    </xf>
    <xf numFmtId="165" fontId="11" fillId="0" borderId="6" xfId="6" applyNumberFormat="1" applyFont="1" applyBorder="1" applyAlignment="1">
      <alignment horizontal="center"/>
    </xf>
    <xf numFmtId="164" fontId="11" fillId="0" borderId="6" xfId="6" applyNumberFormat="1" applyFont="1" applyBorder="1" applyAlignment="1">
      <alignment horizontal="center"/>
    </xf>
    <xf numFmtId="165" fontId="11" fillId="2" borderId="6" xfId="6" applyNumberFormat="1" applyFont="1" applyFill="1" applyBorder="1" applyAlignment="1">
      <alignment horizontal="center"/>
    </xf>
    <xf numFmtId="165" fontId="11" fillId="0" borderId="0" xfId="6" applyNumberFormat="1" applyFont="1" applyBorder="1" applyAlignment="1"/>
    <xf numFmtId="164" fontId="11" fillId="0" borderId="0" xfId="6" applyNumberFormat="1" applyFont="1" applyAlignment="1"/>
    <xf numFmtId="0" fontId="11" fillId="0" borderId="0" xfId="6" applyFont="1"/>
    <xf numFmtId="164" fontId="12" fillId="0" borderId="6" xfId="5" applyNumberFormat="1" applyFont="1" applyBorder="1" applyAlignment="1">
      <alignment horizontal="center"/>
    </xf>
    <xf numFmtId="164" fontId="12" fillId="0" borderId="6" xfId="6" applyNumberFormat="1" applyFont="1" applyBorder="1"/>
    <xf numFmtId="0" fontId="12" fillId="0" borderId="6" xfId="6" applyFont="1" applyBorder="1" applyAlignment="1">
      <alignment horizontal="center"/>
    </xf>
    <xf numFmtId="0" fontId="12" fillId="0" borderId="6" xfId="6" applyFont="1" applyBorder="1" applyAlignment="1">
      <alignment horizontal="left"/>
    </xf>
    <xf numFmtId="0" fontId="11" fillId="0" borderId="6" xfId="6" applyFont="1" applyBorder="1"/>
    <xf numFmtId="165" fontId="11" fillId="0" borderId="6" xfId="6" applyNumberFormat="1" applyFont="1" applyBorder="1"/>
    <xf numFmtId="164" fontId="11" fillId="0" borderId="6" xfId="6" applyNumberFormat="1" applyFont="1" applyBorder="1"/>
    <xf numFmtId="164" fontId="12" fillId="0" borderId="6" xfId="6" applyNumberFormat="1" applyFont="1" applyBorder="1" applyAlignment="1">
      <alignment horizontal="center"/>
    </xf>
    <xf numFmtId="0" fontId="12" fillId="0" borderId="6" xfId="6" applyFont="1" applyBorder="1"/>
    <xf numFmtId="0" fontId="11" fillId="0" borderId="10" xfId="6" applyFont="1" applyBorder="1"/>
    <xf numFmtId="0" fontId="11" fillId="0" borderId="9" xfId="6" applyFont="1" applyBorder="1" applyAlignment="1">
      <alignment horizontal="center"/>
    </xf>
    <xf numFmtId="164" fontId="12" fillId="0" borderId="6" xfId="7" applyNumberFormat="1" applyFont="1" applyBorder="1"/>
    <xf numFmtId="0" fontId="12" fillId="0" borderId="6" xfId="7" applyFont="1" applyBorder="1" applyAlignment="1">
      <alignment horizontal="center"/>
    </xf>
    <xf numFmtId="0" fontId="12" fillId="0" borderId="6" xfId="7" applyFont="1" applyBorder="1" applyAlignment="1">
      <alignment horizontal="left"/>
    </xf>
    <xf numFmtId="0" fontId="11" fillId="0" borderId="6" xfId="7" applyFont="1" applyBorder="1"/>
    <xf numFmtId="165" fontId="11" fillId="0" borderId="6" xfId="7" applyNumberFormat="1" applyFont="1" applyBorder="1"/>
    <xf numFmtId="164" fontId="11" fillId="0" borderId="6" xfId="7" applyNumberFormat="1" applyFont="1" applyBorder="1"/>
    <xf numFmtId="165" fontId="11" fillId="0" borderId="0" xfId="7" applyNumberFormat="1" applyFont="1" applyBorder="1" applyAlignment="1"/>
    <xf numFmtId="164" fontId="11" fillId="0" borderId="0" xfId="7" applyNumberFormat="1" applyFont="1" applyAlignment="1"/>
    <xf numFmtId="0" fontId="11" fillId="0" borderId="0" xfId="7" applyFont="1"/>
    <xf numFmtId="164" fontId="11" fillId="0" borderId="6" xfId="7" applyNumberFormat="1" applyFont="1" applyBorder="1" applyAlignment="1">
      <alignment horizontal="center"/>
    </xf>
    <xf numFmtId="0" fontId="11" fillId="0" borderId="6" xfId="7" applyFont="1" applyBorder="1" applyAlignment="1">
      <alignment horizontal="center"/>
    </xf>
    <xf numFmtId="0" fontId="11" fillId="3" borderId="6" xfId="7" applyFont="1" applyFill="1" applyBorder="1"/>
    <xf numFmtId="165" fontId="11" fillId="0" borderId="6" xfId="7" applyNumberFormat="1" applyFont="1" applyBorder="1" applyAlignment="1">
      <alignment horizontal="center"/>
    </xf>
    <xf numFmtId="165" fontId="11" fillId="0" borderId="6" xfId="7" applyNumberFormat="1" applyFont="1" applyFill="1" applyBorder="1" applyAlignment="1">
      <alignment horizontal="center"/>
    </xf>
    <xf numFmtId="164" fontId="12" fillId="0" borderId="6" xfId="7" applyNumberFormat="1" applyFont="1" applyBorder="1" applyAlignment="1">
      <alignment horizontal="center"/>
    </xf>
    <xf numFmtId="0" fontId="12" fillId="0" borderId="6" xfId="7" applyFont="1" applyBorder="1"/>
    <xf numFmtId="164" fontId="12" fillId="0" borderId="6" xfId="4" applyNumberFormat="1" applyFont="1" applyBorder="1"/>
    <xf numFmtId="0" fontId="12" fillId="0" borderId="6" xfId="4" applyFont="1" applyBorder="1" applyAlignment="1">
      <alignment horizontal="center"/>
    </xf>
    <xf numFmtId="0" fontId="12" fillId="0" borderId="6" xfId="4" applyFont="1" applyBorder="1" applyAlignment="1">
      <alignment horizontal="left"/>
    </xf>
    <xf numFmtId="164" fontId="11" fillId="0" borderId="6" xfId="4" applyNumberFormat="1" applyFont="1" applyBorder="1"/>
    <xf numFmtId="164" fontId="11" fillId="0" borderId="6" xfId="4" applyNumberFormat="1" applyFont="1" applyBorder="1" applyAlignment="1">
      <alignment horizontal="center"/>
    </xf>
    <xf numFmtId="0" fontId="11" fillId="3" borderId="6" xfId="4" applyFont="1" applyFill="1" applyBorder="1"/>
    <xf numFmtId="165" fontId="11" fillId="0" borderId="6" xfId="4" applyNumberFormat="1" applyFont="1" applyFill="1" applyBorder="1" applyAlignment="1">
      <alignment horizontal="center"/>
    </xf>
    <xf numFmtId="165" fontId="11" fillId="0" borderId="0" xfId="4" applyNumberFormat="1" applyFont="1" applyAlignment="1"/>
    <xf numFmtId="0" fontId="12" fillId="0" borderId="0" xfId="4" applyFont="1" applyAlignment="1"/>
    <xf numFmtId="0" fontId="8" fillId="0" borderId="0" xfId="4"/>
    <xf numFmtId="164" fontId="12" fillId="0" borderId="6" xfId="8" applyNumberFormat="1" applyFont="1" applyBorder="1" applyAlignment="1">
      <alignment horizontal="center"/>
    </xf>
    <xf numFmtId="0" fontId="12" fillId="0" borderId="6" xfId="8" applyFont="1" applyBorder="1"/>
    <xf numFmtId="0" fontId="14" fillId="0" borderId="6" xfId="8" applyFont="1" applyBorder="1" applyAlignment="1">
      <alignment horizontal="center"/>
    </xf>
    <xf numFmtId="0" fontId="11" fillId="0" borderId="6" xfId="8" applyFont="1" applyBorder="1" applyAlignment="1">
      <alignment horizontal="center"/>
    </xf>
    <xf numFmtId="165" fontId="11" fillId="0" borderId="6" xfId="8" applyNumberFormat="1" applyFont="1" applyBorder="1" applyAlignment="1">
      <alignment horizontal="center"/>
    </xf>
    <xf numFmtId="165" fontId="11" fillId="0" borderId="6" xfId="8" applyNumberFormat="1" applyFont="1" applyBorder="1"/>
    <xf numFmtId="165" fontId="11" fillId="0" borderId="0" xfId="8" applyNumberFormat="1" applyFont="1" applyBorder="1" applyAlignment="1"/>
    <xf numFmtId="164" fontId="11" fillId="0" borderId="0" xfId="8" applyNumberFormat="1" applyFont="1" applyAlignment="1"/>
    <xf numFmtId="0" fontId="11" fillId="0" borderId="0" xfId="8" applyFont="1"/>
    <xf numFmtId="164" fontId="11" fillId="0" borderId="6" xfId="9" applyNumberFormat="1" applyFont="1" applyBorder="1" applyAlignment="1">
      <alignment horizontal="center"/>
    </xf>
    <xf numFmtId="0" fontId="12" fillId="0" borderId="6" xfId="9" applyFont="1" applyBorder="1" applyAlignment="1">
      <alignment horizontal="center"/>
    </xf>
    <xf numFmtId="0" fontId="12" fillId="0" borderId="6" xfId="9" applyFont="1" applyBorder="1"/>
    <xf numFmtId="0" fontId="11" fillId="0" borderId="6" xfId="9" applyFont="1" applyBorder="1"/>
    <xf numFmtId="165" fontId="11" fillId="0" borderId="6" xfId="9" applyNumberFormat="1" applyFont="1" applyBorder="1"/>
    <xf numFmtId="164" fontId="11" fillId="0" borderId="6" xfId="9" applyNumberFormat="1" applyFont="1" applyBorder="1"/>
    <xf numFmtId="165" fontId="11" fillId="0" borderId="6" xfId="9" applyNumberFormat="1" applyFont="1" applyBorder="1" applyAlignment="1">
      <alignment horizontal="center"/>
    </xf>
    <xf numFmtId="165" fontId="11" fillId="0" borderId="0" xfId="9" applyNumberFormat="1" applyFont="1" applyBorder="1" applyAlignment="1"/>
    <xf numFmtId="164" fontId="11" fillId="0" borderId="0" xfId="9" applyNumberFormat="1" applyFont="1" applyAlignment="1"/>
    <xf numFmtId="0" fontId="11" fillId="0" borderId="0" xfId="9" applyFont="1"/>
    <xf numFmtId="0" fontId="11" fillId="0" borderId="6" xfId="9" applyFont="1" applyBorder="1" applyAlignment="1">
      <alignment horizontal="center"/>
    </xf>
    <xf numFmtId="165" fontId="11" fillId="2" borderId="6" xfId="9" applyNumberFormat="1" applyFont="1" applyFill="1" applyBorder="1" applyAlignment="1">
      <alignment horizontal="center"/>
    </xf>
    <xf numFmtId="164" fontId="12" fillId="0" borderId="6" xfId="9" applyNumberFormat="1" applyFont="1" applyBorder="1" applyAlignment="1">
      <alignment horizontal="center"/>
    </xf>
    <xf numFmtId="0" fontId="11" fillId="0" borderId="10" xfId="9" applyFont="1" applyBorder="1"/>
    <xf numFmtId="0" fontId="11" fillId="0" borderId="9" xfId="9" applyFont="1" applyBorder="1" applyAlignment="1">
      <alignment horizontal="center"/>
    </xf>
    <xf numFmtId="0" fontId="11" fillId="0" borderId="0" xfId="1" applyFont="1" applyBorder="1" applyAlignment="1">
      <alignment horizontal="left"/>
    </xf>
    <xf numFmtId="0" fontId="11" fillId="0" borderId="0" xfId="4" applyFont="1" applyBorder="1" applyAlignment="1">
      <alignment horizontal="left"/>
    </xf>
    <xf numFmtId="0" fontId="10" fillId="0" borderId="0" xfId="10" applyFont="1"/>
    <xf numFmtId="0" fontId="11" fillId="0" borderId="0" xfId="10" applyFont="1" applyAlignment="1"/>
    <xf numFmtId="164" fontId="10" fillId="0" borderId="0" xfId="10" applyNumberFormat="1" applyFont="1"/>
    <xf numFmtId="166" fontId="11" fillId="0" borderId="0" xfId="10" applyNumberFormat="1" applyFont="1"/>
    <xf numFmtId="165" fontId="11" fillId="0" borderId="0" xfId="10" applyNumberFormat="1" applyFont="1"/>
    <xf numFmtId="164" fontId="11" fillId="0" borderId="0" xfId="10" applyNumberFormat="1" applyFont="1" applyBorder="1" applyAlignment="1">
      <alignment vertical="center"/>
    </xf>
    <xf numFmtId="164" fontId="11" fillId="0" borderId="0" xfId="10" applyNumberFormat="1" applyFont="1" applyBorder="1" applyAlignment="1"/>
    <xf numFmtId="0" fontId="11" fillId="0" borderId="6" xfId="10" applyFont="1" applyBorder="1" applyAlignment="1">
      <alignment horizontal="center"/>
    </xf>
    <xf numFmtId="0" fontId="11" fillId="0" borderId="6" xfId="10" applyFont="1" applyBorder="1"/>
    <xf numFmtId="165" fontId="11" fillId="0" borderId="6" xfId="10" applyNumberFormat="1" applyFont="1" applyBorder="1"/>
    <xf numFmtId="166" fontId="11" fillId="0" borderId="6" xfId="10" applyNumberFormat="1" applyFont="1" applyBorder="1"/>
    <xf numFmtId="0" fontId="11" fillId="0" borderId="9" xfId="10" applyFont="1" applyBorder="1" applyAlignment="1">
      <alignment horizontal="center"/>
    </xf>
    <xf numFmtId="166" fontId="11" fillId="0" borderId="0" xfId="10" applyNumberFormat="1" applyFont="1" applyAlignment="1">
      <alignment horizontal="left"/>
    </xf>
    <xf numFmtId="0" fontId="11" fillId="0" borderId="0" xfId="10" applyFont="1" applyBorder="1" applyAlignment="1">
      <alignment horizontal="left"/>
    </xf>
    <xf numFmtId="0" fontId="11" fillId="0" borderId="0" xfId="10" applyFont="1" applyBorder="1" applyAlignment="1">
      <alignment horizontal="left"/>
    </xf>
    <xf numFmtId="0" fontId="12" fillId="0" borderId="6" xfId="10" applyFont="1" applyBorder="1"/>
    <xf numFmtId="165" fontId="11" fillId="0" borderId="0" xfId="10" applyNumberFormat="1" applyFont="1" applyBorder="1"/>
    <xf numFmtId="164" fontId="10" fillId="0" borderId="0" xfId="10" applyNumberFormat="1" applyFont="1" applyBorder="1"/>
    <xf numFmtId="0" fontId="12" fillId="0" borderId="9" xfId="10" applyFont="1" applyBorder="1" applyAlignment="1">
      <alignment horizontal="center"/>
    </xf>
    <xf numFmtId="0" fontId="11" fillId="0" borderId="0" xfId="10" applyFont="1"/>
    <xf numFmtId="0" fontId="13" fillId="0" borderId="0" xfId="10" applyFont="1"/>
    <xf numFmtId="164" fontId="11" fillId="0" borderId="6" xfId="10" applyNumberFormat="1" applyFont="1" applyBorder="1" applyAlignment="1">
      <alignment horizontal="center" vertical="justify"/>
    </xf>
    <xf numFmtId="0" fontId="11" fillId="0" borderId="6" xfId="10" applyFont="1" applyBorder="1" applyAlignment="1">
      <alignment horizontal="center" vertical="justify"/>
    </xf>
    <xf numFmtId="165" fontId="11" fillId="0" borderId="6" xfId="10" applyNumberFormat="1" applyFont="1" applyBorder="1" applyAlignment="1">
      <alignment horizontal="center" vertical="justify"/>
    </xf>
    <xf numFmtId="164" fontId="12" fillId="0" borderId="6" xfId="10" applyNumberFormat="1" applyFont="1" applyBorder="1" applyAlignment="1">
      <alignment horizontal="center"/>
    </xf>
    <xf numFmtId="0" fontId="12" fillId="0" borderId="6" xfId="10" applyFont="1" applyBorder="1" applyAlignment="1">
      <alignment horizontal="center" vertical="justify"/>
    </xf>
    <xf numFmtId="14" fontId="13" fillId="0" borderId="6" xfId="10" applyNumberFormat="1" applyFont="1" applyBorder="1" applyAlignment="1">
      <alignment horizontal="center" vertical="justify"/>
    </xf>
    <xf numFmtId="164" fontId="12" fillId="0" borderId="6" xfId="11" applyNumberFormat="1" applyFont="1" applyBorder="1" applyAlignment="1">
      <alignment horizontal="center"/>
    </xf>
    <xf numFmtId="0" fontId="12" fillId="0" borderId="6" xfId="11" applyFont="1" applyBorder="1"/>
    <xf numFmtId="0" fontId="13" fillId="0" borderId="6" xfId="11" applyFont="1" applyBorder="1" applyAlignment="1">
      <alignment horizontal="center"/>
    </xf>
    <xf numFmtId="0" fontId="11" fillId="0" borderId="6" xfId="11" applyFont="1" applyBorder="1" applyAlignment="1">
      <alignment horizontal="center"/>
    </xf>
    <xf numFmtId="165" fontId="11" fillId="0" borderId="6" xfId="11" applyNumberFormat="1" applyFont="1" applyBorder="1" applyAlignment="1">
      <alignment horizontal="center"/>
    </xf>
    <xf numFmtId="165" fontId="11" fillId="0" borderId="6" xfId="11" applyNumberFormat="1" applyFont="1" applyBorder="1"/>
    <xf numFmtId="165" fontId="11" fillId="0" borderId="0" xfId="11" applyNumberFormat="1" applyFont="1" applyBorder="1" applyAlignment="1"/>
    <xf numFmtId="164" fontId="11" fillId="0" borderId="0" xfId="11" applyNumberFormat="1" applyFont="1" applyAlignment="1"/>
    <xf numFmtId="0" fontId="11" fillId="0" borderId="0" xfId="11" applyFont="1"/>
    <xf numFmtId="164" fontId="11" fillId="0" borderId="6" xfId="12" applyNumberFormat="1" applyFont="1" applyBorder="1" applyAlignment="1">
      <alignment horizontal="center"/>
    </xf>
    <xf numFmtId="0" fontId="12" fillId="0" borderId="6" xfId="12" applyFont="1" applyBorder="1" applyAlignment="1">
      <alignment horizontal="center"/>
    </xf>
    <xf numFmtId="165" fontId="11" fillId="0" borderId="6" xfId="12" applyNumberFormat="1" applyFont="1" applyBorder="1" applyAlignment="1">
      <alignment horizontal="center"/>
    </xf>
    <xf numFmtId="0" fontId="11" fillId="0" borderId="6" xfId="12" applyFont="1" applyBorder="1" applyAlignment="1">
      <alignment horizontal="center"/>
    </xf>
    <xf numFmtId="165" fontId="11" fillId="0" borderId="0" xfId="12" applyNumberFormat="1" applyFont="1" applyBorder="1" applyAlignment="1"/>
    <xf numFmtId="164" fontId="11" fillId="0" borderId="0" xfId="12" applyNumberFormat="1" applyFont="1" applyAlignment="1"/>
    <xf numFmtId="0" fontId="11" fillId="0" borderId="0" xfId="12" applyFont="1"/>
    <xf numFmtId="164" fontId="11" fillId="0" borderId="6" xfId="13" applyNumberFormat="1" applyFont="1" applyBorder="1" applyAlignment="1">
      <alignment horizontal="center"/>
    </xf>
    <xf numFmtId="0" fontId="11" fillId="0" borderId="6" xfId="13" applyFont="1" applyBorder="1" applyAlignment="1">
      <alignment horizontal="center"/>
    </xf>
    <xf numFmtId="0" fontId="11" fillId="0" borderId="6" xfId="13" applyFont="1" applyBorder="1"/>
    <xf numFmtId="165" fontId="11" fillId="0" borderId="6" xfId="13" applyNumberFormat="1" applyFont="1" applyBorder="1" applyAlignment="1">
      <alignment horizontal="center"/>
    </xf>
    <xf numFmtId="165" fontId="11" fillId="2" borderId="6" xfId="13" applyNumberFormat="1" applyFont="1" applyFill="1" applyBorder="1" applyAlignment="1">
      <alignment horizontal="center"/>
    </xf>
    <xf numFmtId="165" fontId="11" fillId="0" borderId="0" xfId="13" applyNumberFormat="1" applyFont="1" applyBorder="1" applyAlignment="1"/>
    <xf numFmtId="164" fontId="11" fillId="0" borderId="0" xfId="13" applyNumberFormat="1" applyFont="1" applyAlignment="1"/>
    <xf numFmtId="0" fontId="11" fillId="0" borderId="0" xfId="13" applyFont="1"/>
    <xf numFmtId="164" fontId="11" fillId="0" borderId="6" xfId="10" applyNumberFormat="1" applyFont="1" applyBorder="1" applyAlignment="1">
      <alignment horizontal="center"/>
    </xf>
    <xf numFmtId="0" fontId="11" fillId="3" borderId="6" xfId="10" applyFont="1" applyFill="1" applyBorder="1"/>
    <xf numFmtId="165" fontId="11" fillId="0" borderId="6" xfId="10" applyNumberFormat="1" applyFont="1" applyBorder="1" applyAlignment="1">
      <alignment horizontal="center"/>
    </xf>
    <xf numFmtId="165" fontId="11" fillId="2" borderId="6" xfId="10" applyNumberFormat="1" applyFont="1" applyFill="1" applyBorder="1" applyAlignment="1">
      <alignment horizontal="center"/>
    </xf>
    <xf numFmtId="165" fontId="11" fillId="0" borderId="0" xfId="10" applyNumberFormat="1" applyFont="1" applyBorder="1" applyAlignment="1"/>
    <xf numFmtId="164" fontId="11" fillId="0" borderId="0" xfId="10" applyNumberFormat="1" applyFont="1" applyAlignment="1"/>
    <xf numFmtId="164" fontId="11" fillId="0" borderId="6" xfId="14" applyNumberFormat="1" applyFont="1" applyBorder="1" applyAlignment="1">
      <alignment horizontal="center"/>
    </xf>
    <xf numFmtId="0" fontId="11" fillId="3" borderId="6" xfId="14" applyFont="1" applyFill="1" applyBorder="1"/>
    <xf numFmtId="0" fontId="11" fillId="0" borderId="6" xfId="14" applyFont="1" applyBorder="1" applyAlignment="1">
      <alignment horizontal="center"/>
    </xf>
    <xf numFmtId="165" fontId="11" fillId="0" borderId="6" xfId="14" applyNumberFormat="1" applyFont="1" applyBorder="1" applyAlignment="1">
      <alignment horizontal="center"/>
    </xf>
    <xf numFmtId="165" fontId="11" fillId="2" borderId="6" xfId="14" applyNumberFormat="1" applyFont="1" applyFill="1" applyBorder="1" applyAlignment="1">
      <alignment horizontal="center"/>
    </xf>
    <xf numFmtId="165" fontId="11" fillId="0" borderId="0" xfId="14" applyNumberFormat="1" applyFont="1" applyBorder="1" applyAlignment="1"/>
    <xf numFmtId="164" fontId="11" fillId="0" borderId="0" xfId="14" applyNumberFormat="1" applyFont="1" applyAlignment="1"/>
    <xf numFmtId="0" fontId="11" fillId="0" borderId="0" xfId="14" applyFont="1"/>
    <xf numFmtId="0" fontId="11" fillId="0" borderId="6" xfId="10" applyFont="1" applyBorder="1" applyAlignment="1">
      <alignment horizontal="left"/>
    </xf>
    <xf numFmtId="0" fontId="11" fillId="0" borderId="10" xfId="10" applyFont="1" applyBorder="1" applyAlignment="1">
      <alignment horizontal="left"/>
    </xf>
    <xf numFmtId="164" fontId="12" fillId="0" borderId="6" xfId="10" applyNumberFormat="1" applyFont="1" applyBorder="1"/>
    <xf numFmtId="0" fontId="12" fillId="0" borderId="6" xfId="10" applyFont="1" applyBorder="1" applyAlignment="1">
      <alignment horizontal="center"/>
    </xf>
    <xf numFmtId="0" fontId="12" fillId="0" borderId="6" xfId="10" applyFont="1" applyBorder="1" applyAlignment="1">
      <alignment horizontal="left"/>
    </xf>
    <xf numFmtId="164" fontId="11" fillId="0" borderId="6" xfId="10" applyNumberFormat="1" applyFont="1" applyBorder="1"/>
    <xf numFmtId="165" fontId="11" fillId="0" borderId="0" xfId="10" applyNumberFormat="1" applyFont="1" applyAlignment="1"/>
    <xf numFmtId="0" fontId="12" fillId="0" borderId="0" xfId="10" applyFont="1" applyAlignment="1"/>
    <xf numFmtId="0" fontId="9" fillId="0" borderId="0" xfId="6"/>
    <xf numFmtId="0" fontId="6" fillId="0" borderId="0" xfId="1652"/>
    <xf numFmtId="0" fontId="15" fillId="0" borderId="0" xfId="1652" applyFont="1" applyAlignment="1"/>
    <xf numFmtId="164" fontId="6" fillId="0" borderId="0" xfId="1652" applyNumberFormat="1"/>
    <xf numFmtId="166" fontId="11" fillId="0" borderId="0" xfId="1652" applyNumberFormat="1" applyFont="1"/>
    <xf numFmtId="165" fontId="11" fillId="0" borderId="0" xfId="1652" applyNumberFormat="1" applyFont="1"/>
    <xf numFmtId="164" fontId="18" fillId="0" borderId="0" xfId="1652" applyNumberFormat="1" applyFont="1" applyBorder="1" applyAlignment="1">
      <alignment vertical="center"/>
    </xf>
    <xf numFmtId="164" fontId="19" fillId="0" borderId="0" xfId="1652" applyNumberFormat="1" applyFont="1" applyBorder="1" applyAlignment="1"/>
    <xf numFmtId="0" fontId="11" fillId="0" borderId="6" xfId="1652" applyFont="1" applyBorder="1" applyAlignment="1">
      <alignment horizontal="center"/>
    </xf>
    <xf numFmtId="0" fontId="11" fillId="0" borderId="6" xfId="1652" applyFont="1" applyBorder="1"/>
    <xf numFmtId="165" fontId="11" fillId="0" borderId="6" xfId="1652" applyNumberFormat="1" applyFont="1" applyBorder="1"/>
    <xf numFmtId="166" fontId="11" fillId="0" borderId="6" xfId="1652" applyNumberFormat="1" applyFont="1" applyBorder="1"/>
    <xf numFmtId="0" fontId="11" fillId="0" borderId="9" xfId="1652" applyFont="1" applyBorder="1" applyAlignment="1">
      <alignment horizontal="center"/>
    </xf>
    <xf numFmtId="166" fontId="11" fillId="0" borderId="0" xfId="1652" applyNumberFormat="1" applyFont="1" applyAlignment="1">
      <alignment horizontal="left"/>
    </xf>
    <xf numFmtId="0" fontId="11" fillId="0" borderId="0" xfId="1652" applyFont="1" applyBorder="1" applyAlignment="1">
      <alignment horizontal="left"/>
    </xf>
    <xf numFmtId="0" fontId="19" fillId="0" borderId="6" xfId="1652" applyFont="1" applyBorder="1"/>
    <xf numFmtId="0" fontId="20" fillId="0" borderId="6" xfId="1652" applyFont="1" applyBorder="1"/>
    <xf numFmtId="165" fontId="11" fillId="0" borderId="0" xfId="1652" applyNumberFormat="1" applyFont="1" applyBorder="1"/>
    <xf numFmtId="164" fontId="6" fillId="0" borderId="0" xfId="1652" applyNumberFormat="1" applyBorder="1"/>
    <xf numFmtId="0" fontId="12" fillId="0" borderId="9" xfId="1652" applyFont="1" applyBorder="1" applyAlignment="1">
      <alignment horizontal="center"/>
    </xf>
    <xf numFmtId="0" fontId="11" fillId="0" borderId="0" xfId="1652" applyFont="1"/>
    <xf numFmtId="0" fontId="13" fillId="0" borderId="0" xfId="1652" applyFont="1"/>
    <xf numFmtId="164" fontId="21" fillId="0" borderId="6" xfId="1652" applyNumberFormat="1" applyFont="1" applyBorder="1" applyAlignment="1">
      <alignment horizontal="center" vertical="justify"/>
    </xf>
    <xf numFmtId="0" fontId="21" fillId="0" borderId="6" xfId="1652" applyFont="1" applyBorder="1" applyAlignment="1">
      <alignment horizontal="center" vertical="justify"/>
    </xf>
    <xf numFmtId="165" fontId="21" fillId="0" borderId="6" xfId="1652" applyNumberFormat="1" applyFont="1" applyBorder="1" applyAlignment="1">
      <alignment horizontal="center" vertical="justify"/>
    </xf>
    <xf numFmtId="164" fontId="12" fillId="0" borderId="6" xfId="1653" applyNumberFormat="1" applyFont="1" applyBorder="1" applyAlignment="1">
      <alignment horizontal="center"/>
    </xf>
    <xf numFmtId="0" fontId="12" fillId="0" borderId="6" xfId="1653" applyFont="1" applyBorder="1" applyAlignment="1">
      <alignment horizontal="center" vertical="justify"/>
    </xf>
    <xf numFmtId="14" fontId="13" fillId="0" borderId="6" xfId="1653" applyNumberFormat="1" applyFont="1" applyBorder="1" applyAlignment="1">
      <alignment horizontal="center" vertical="justify"/>
    </xf>
    <xf numFmtId="0" fontId="11" fillId="0" borderId="6" xfId="1653" applyFont="1" applyBorder="1" applyAlignment="1">
      <alignment horizontal="center" vertical="justify"/>
    </xf>
    <xf numFmtId="165" fontId="11" fillId="0" borderId="6" xfId="1653" applyNumberFormat="1" applyFont="1" applyBorder="1" applyAlignment="1">
      <alignment horizontal="center" vertical="justify"/>
    </xf>
    <xf numFmtId="0" fontId="11" fillId="0" borderId="0" xfId="1653" applyFont="1" applyAlignment="1"/>
    <xf numFmtId="0" fontId="10" fillId="0" borderId="0" xfId="1653" applyFont="1"/>
    <xf numFmtId="164" fontId="12" fillId="0" borderId="6" xfId="1511" applyNumberFormat="1" applyFont="1" applyBorder="1" applyAlignment="1">
      <alignment horizontal="center"/>
    </xf>
    <xf numFmtId="0" fontId="12" fillId="0" borderId="6" xfId="1511" applyFont="1" applyBorder="1"/>
    <xf numFmtId="0" fontId="13" fillId="0" borderId="6" xfId="1511" applyFont="1" applyBorder="1" applyAlignment="1">
      <alignment horizontal="center"/>
    </xf>
    <xf numFmtId="0" fontId="11" fillId="0" borderId="6" xfId="1511" applyFont="1" applyBorder="1" applyAlignment="1">
      <alignment horizontal="center"/>
    </xf>
    <xf numFmtId="165" fontId="11" fillId="0" borderId="6" xfId="1511" applyNumberFormat="1" applyFont="1" applyBorder="1" applyAlignment="1">
      <alignment horizontal="center"/>
    </xf>
    <xf numFmtId="165" fontId="11" fillId="0" borderId="6" xfId="1511" applyNumberFormat="1" applyFont="1" applyBorder="1"/>
    <xf numFmtId="165" fontId="11" fillId="0" borderId="0" xfId="1511" applyNumberFormat="1" applyFont="1" applyBorder="1" applyAlignment="1"/>
    <xf numFmtId="164" fontId="11" fillId="0" borderId="0" xfId="1511" applyNumberFormat="1" applyFont="1" applyAlignment="1"/>
    <xf numFmtId="0" fontId="11" fillId="0" borderId="0" xfId="1511" applyFont="1"/>
    <xf numFmtId="164" fontId="11" fillId="0" borderId="6" xfId="1652" applyNumberFormat="1" applyFont="1" applyBorder="1" applyAlignment="1">
      <alignment horizontal="center"/>
    </xf>
    <xf numFmtId="0" fontId="12" fillId="0" borderId="6" xfId="1652" applyFont="1" applyBorder="1" applyAlignment="1">
      <alignment horizontal="center"/>
    </xf>
    <xf numFmtId="0" fontId="12" fillId="0" borderId="6" xfId="1652" applyFont="1" applyBorder="1"/>
    <xf numFmtId="164" fontId="11" fillId="0" borderId="6" xfId="1652" applyNumberFormat="1" applyFont="1" applyBorder="1"/>
    <xf numFmtId="165" fontId="11" fillId="0" borderId="6" xfId="1652" applyNumberFormat="1" applyFont="1" applyBorder="1" applyAlignment="1">
      <alignment horizontal="center"/>
    </xf>
    <xf numFmtId="165" fontId="11" fillId="0" borderId="0" xfId="1652" applyNumberFormat="1" applyFont="1" applyBorder="1" applyAlignment="1"/>
    <xf numFmtId="164" fontId="11" fillId="0" borderId="0" xfId="1652" applyNumberFormat="1" applyFont="1" applyAlignment="1"/>
    <xf numFmtId="165" fontId="11" fillId="2" borderId="6" xfId="1652" applyNumberFormat="1" applyFont="1" applyFill="1" applyBorder="1" applyAlignment="1">
      <alignment horizontal="center"/>
    </xf>
    <xf numFmtId="164" fontId="12" fillId="0" borderId="6" xfId="1652" applyNumberFormat="1" applyFont="1" applyBorder="1" applyAlignment="1">
      <alignment horizontal="center"/>
    </xf>
    <xf numFmtId="164" fontId="12" fillId="0" borderId="6" xfId="1652" applyNumberFormat="1" applyFont="1" applyBorder="1"/>
    <xf numFmtId="0" fontId="12" fillId="0" borderId="6" xfId="1652" applyFont="1" applyBorder="1" applyAlignment="1">
      <alignment horizontal="left"/>
    </xf>
    <xf numFmtId="0" fontId="11" fillId="3" borderId="6" xfId="1652" applyFont="1" applyFill="1" applyBorder="1"/>
    <xf numFmtId="164" fontId="11" fillId="0" borderId="0" xfId="1652" applyNumberFormat="1" applyFont="1" applyBorder="1" applyAlignment="1"/>
    <xf numFmtId="165" fontId="11" fillId="0" borderId="0" xfId="1652" applyNumberFormat="1" applyFont="1" applyAlignment="1"/>
    <xf numFmtId="0" fontId="11" fillId="0" borderId="0" xfId="1652" applyFont="1" applyAlignment="1"/>
    <xf numFmtId="0" fontId="12" fillId="0" borderId="0" xfId="1652" applyFont="1" applyAlignment="1"/>
    <xf numFmtId="0" fontId="13" fillId="0" borderId="10" xfId="6" applyFont="1" applyFill="1" applyBorder="1" applyAlignment="1">
      <alignment horizontal="center"/>
    </xf>
    <xf numFmtId="164" fontId="11" fillId="0" borderId="6" xfId="1520" applyNumberFormat="1" applyFont="1" applyBorder="1" applyAlignment="1">
      <alignment horizontal="center"/>
    </xf>
    <xf numFmtId="0" fontId="12" fillId="0" borderId="6" xfId="1520" applyFont="1" applyBorder="1" applyAlignment="1">
      <alignment horizontal="center"/>
    </xf>
    <xf numFmtId="0" fontId="12" fillId="0" borderId="6" xfId="1520" applyFont="1" applyBorder="1"/>
    <xf numFmtId="0" fontId="11" fillId="0" borderId="6" xfId="1520" applyFont="1" applyBorder="1"/>
    <xf numFmtId="165" fontId="11" fillId="0" borderId="6" xfId="1520" applyNumberFormat="1" applyFont="1" applyBorder="1"/>
    <xf numFmtId="164" fontId="11" fillId="0" borderId="6" xfId="1520" applyNumberFormat="1" applyFont="1" applyBorder="1"/>
    <xf numFmtId="165" fontId="11" fillId="0" borderId="6" xfId="1520" applyNumberFormat="1" applyFont="1" applyBorder="1" applyAlignment="1">
      <alignment horizontal="center"/>
    </xf>
    <xf numFmtId="165" fontId="11" fillId="0" borderId="0" xfId="1520" applyNumberFormat="1" applyFont="1" applyBorder="1" applyAlignment="1"/>
    <xf numFmtId="164" fontId="11" fillId="0" borderId="0" xfId="1520" applyNumberFormat="1" applyFont="1" applyAlignment="1"/>
    <xf numFmtId="0" fontId="11" fillId="0" borderId="0" xfId="1520" applyFont="1"/>
    <xf numFmtId="0" fontId="11" fillId="0" borderId="6" xfId="1520" applyFont="1" applyBorder="1" applyAlignment="1">
      <alignment horizontal="center"/>
    </xf>
    <xf numFmtId="165" fontId="11" fillId="2" borderId="6" xfId="1520" applyNumberFormat="1" applyFont="1" applyFill="1" applyBorder="1" applyAlignment="1">
      <alignment horizontal="center"/>
    </xf>
    <xf numFmtId="164" fontId="12" fillId="0" borderId="6" xfId="1520" applyNumberFormat="1" applyFont="1" applyBorder="1" applyAlignment="1">
      <alignment horizontal="center"/>
    </xf>
    <xf numFmtId="164" fontId="12" fillId="0" borderId="6" xfId="1516" applyNumberFormat="1" applyFont="1" applyBorder="1" applyAlignment="1">
      <alignment horizontal="center"/>
    </xf>
    <xf numFmtId="0" fontId="12" fillId="0" borderId="6" xfId="1516" applyFont="1" applyBorder="1"/>
    <xf numFmtId="0" fontId="11" fillId="0" borderId="6" xfId="1516" applyFont="1" applyBorder="1"/>
    <xf numFmtId="0" fontId="11" fillId="0" borderId="6" xfId="1516" applyFont="1" applyBorder="1" applyAlignment="1">
      <alignment horizontal="center"/>
    </xf>
    <xf numFmtId="165" fontId="11" fillId="0" borderId="6" xfId="1516" applyNumberFormat="1" applyFont="1" applyBorder="1" applyAlignment="1">
      <alignment horizontal="center"/>
    </xf>
    <xf numFmtId="165" fontId="11" fillId="0" borderId="6" xfId="1516" applyNumberFormat="1" applyFont="1" applyBorder="1"/>
    <xf numFmtId="165" fontId="11" fillId="0" borderId="0" xfId="1516" applyNumberFormat="1" applyFont="1" applyBorder="1" applyAlignment="1"/>
    <xf numFmtId="164" fontId="11" fillId="0" borderId="0" xfId="1516" applyNumberFormat="1" applyFont="1" applyAlignment="1"/>
    <xf numFmtId="0" fontId="11" fillId="0" borderId="0" xfId="1516" applyFont="1"/>
    <xf numFmtId="164" fontId="12" fillId="0" borderId="6" xfId="1478" applyNumberFormat="1" applyFont="1" applyBorder="1"/>
    <xf numFmtId="0" fontId="12" fillId="0" borderId="6" xfId="1478" applyFont="1" applyBorder="1" applyAlignment="1">
      <alignment horizontal="center"/>
    </xf>
    <xf numFmtId="0" fontId="12" fillId="0" borderId="6" xfId="1478" applyFont="1" applyBorder="1" applyAlignment="1">
      <alignment horizontal="left"/>
    </xf>
    <xf numFmtId="0" fontId="11" fillId="0" borderId="6" xfId="1478" applyFont="1" applyBorder="1"/>
    <xf numFmtId="165" fontId="11" fillId="0" borderId="6" xfId="1478" applyNumberFormat="1" applyFont="1" applyBorder="1"/>
    <xf numFmtId="164" fontId="11" fillId="0" borderId="6" xfId="1478" applyNumberFormat="1" applyFont="1" applyBorder="1"/>
    <xf numFmtId="165" fontId="11" fillId="0" borderId="0" xfId="1478" applyNumberFormat="1" applyFont="1" applyBorder="1" applyAlignment="1"/>
    <xf numFmtId="164" fontId="11" fillId="0" borderId="0" xfId="1478" applyNumberFormat="1" applyFont="1" applyAlignment="1"/>
    <xf numFmtId="0" fontId="11" fillId="0" borderId="0" xfId="1478" applyFont="1"/>
    <xf numFmtId="164" fontId="11" fillId="0" borderId="6" xfId="1478" applyNumberFormat="1" applyFont="1" applyBorder="1" applyAlignment="1">
      <alignment horizontal="center"/>
    </xf>
    <xf numFmtId="0" fontId="11" fillId="0" borderId="6" xfId="1478" applyFont="1" applyBorder="1" applyAlignment="1">
      <alignment horizontal="center"/>
    </xf>
    <xf numFmtId="0" fontId="11" fillId="3" borderId="6" xfId="1478" applyFont="1" applyFill="1" applyBorder="1"/>
    <xf numFmtId="165" fontId="11" fillId="0" borderId="6" xfId="1478" applyNumberFormat="1" applyFont="1" applyBorder="1" applyAlignment="1">
      <alignment horizontal="center"/>
    </xf>
    <xf numFmtId="165" fontId="11" fillId="2" borderId="6" xfId="1478" applyNumberFormat="1" applyFont="1" applyFill="1" applyBorder="1" applyAlignment="1">
      <alignment horizontal="center"/>
    </xf>
    <xf numFmtId="164" fontId="12" fillId="0" borderId="6" xfId="1478" applyNumberFormat="1" applyFont="1" applyBorder="1" applyAlignment="1">
      <alignment horizontal="center"/>
    </xf>
    <xf numFmtId="0" fontId="12" fillId="0" borderId="6" xfId="1478" applyFont="1" applyBorder="1"/>
    <xf numFmtId="164" fontId="12" fillId="0" borderId="6" xfId="1506" applyNumberFormat="1" applyFont="1" applyBorder="1" applyAlignment="1">
      <alignment horizontal="center"/>
    </xf>
    <xf numFmtId="0" fontId="12" fillId="0" borderId="6" xfId="1506" applyFont="1" applyBorder="1"/>
    <xf numFmtId="0" fontId="13" fillId="0" borderId="6" xfId="1506" applyFont="1" applyBorder="1" applyAlignment="1">
      <alignment horizontal="center"/>
    </xf>
    <xf numFmtId="0" fontId="11" fillId="0" borderId="6" xfId="1506" applyFont="1" applyBorder="1" applyAlignment="1">
      <alignment horizontal="center"/>
    </xf>
    <xf numFmtId="165" fontId="11" fillId="0" borderId="6" xfId="1506" applyNumberFormat="1" applyFont="1" applyBorder="1" applyAlignment="1">
      <alignment horizontal="center"/>
    </xf>
    <xf numFmtId="165" fontId="11" fillId="0" borderId="6" xfId="1506" applyNumberFormat="1" applyFont="1" applyBorder="1"/>
    <xf numFmtId="165" fontId="11" fillId="0" borderId="0" xfId="1506" applyNumberFormat="1" applyFont="1" applyBorder="1" applyAlignment="1"/>
    <xf numFmtId="164" fontId="11" fillId="0" borderId="0" xfId="1506" applyNumberFormat="1" applyFont="1" applyAlignment="1"/>
    <xf numFmtId="0" fontId="11" fillId="0" borderId="0" xfId="1506" applyFont="1"/>
    <xf numFmtId="164" fontId="11" fillId="0" borderId="6" xfId="1585" applyNumberFormat="1" applyFont="1" applyBorder="1" applyAlignment="1">
      <alignment horizontal="center"/>
    </xf>
    <xf numFmtId="0" fontId="12" fillId="0" borderId="6" xfId="1585" applyFont="1" applyBorder="1" applyAlignment="1">
      <alignment horizontal="center"/>
    </xf>
    <xf numFmtId="0" fontId="12" fillId="0" borderId="6" xfId="1585" applyFont="1" applyBorder="1"/>
    <xf numFmtId="0" fontId="11" fillId="0" borderId="6" xfId="1585" applyFont="1" applyBorder="1"/>
    <xf numFmtId="165" fontId="11" fillId="0" borderId="6" xfId="1585" applyNumberFormat="1" applyFont="1" applyBorder="1"/>
    <xf numFmtId="164" fontId="11" fillId="0" borderId="6" xfId="1585" applyNumberFormat="1" applyFont="1" applyBorder="1"/>
    <xf numFmtId="165" fontId="11" fillId="0" borderId="6" xfId="1585" applyNumberFormat="1" applyFont="1" applyBorder="1" applyAlignment="1">
      <alignment horizontal="center"/>
    </xf>
    <xf numFmtId="165" fontId="11" fillId="0" borderId="0" xfId="1585" applyNumberFormat="1" applyFont="1" applyBorder="1" applyAlignment="1"/>
    <xf numFmtId="164" fontId="11" fillId="0" borderId="0" xfId="1585" applyNumberFormat="1" applyFont="1" applyAlignment="1"/>
    <xf numFmtId="0" fontId="11" fillId="0" borderId="0" xfId="1585" applyFont="1"/>
    <xf numFmtId="164" fontId="11" fillId="0" borderId="6" xfId="1549" applyNumberFormat="1" applyFont="1" applyBorder="1" applyAlignment="1">
      <alignment horizontal="center"/>
    </xf>
    <xf numFmtId="0" fontId="11" fillId="0" borderId="6" xfId="1549" applyFont="1" applyBorder="1" applyAlignment="1">
      <alignment horizontal="center"/>
    </xf>
    <xf numFmtId="0" fontId="11" fillId="0" borderId="6" xfId="1549" applyFont="1" applyBorder="1"/>
    <xf numFmtId="165" fontId="11" fillId="0" borderId="6" xfId="1549" applyNumberFormat="1" applyFont="1" applyBorder="1" applyAlignment="1">
      <alignment horizontal="center"/>
    </xf>
    <xf numFmtId="165" fontId="11" fillId="2" borderId="6" xfId="1549" applyNumberFormat="1" applyFont="1" applyFill="1" applyBorder="1" applyAlignment="1">
      <alignment horizontal="center"/>
    </xf>
    <xf numFmtId="165" fontId="11" fillId="0" borderId="0" xfId="1549" applyNumberFormat="1" applyFont="1" applyBorder="1" applyAlignment="1"/>
    <xf numFmtId="164" fontId="11" fillId="0" borderId="0" xfId="1549" applyNumberFormat="1" applyFont="1" applyAlignment="1"/>
    <xf numFmtId="0" fontId="11" fillId="0" borderId="0" xfId="1549" applyFont="1"/>
    <xf numFmtId="164" fontId="11" fillId="0" borderId="6" xfId="1579" applyNumberFormat="1" applyFont="1" applyBorder="1" applyAlignment="1">
      <alignment horizontal="center"/>
    </xf>
    <xf numFmtId="0" fontId="11" fillId="0" borderId="6" xfId="1579" applyFont="1" applyBorder="1"/>
    <xf numFmtId="0" fontId="11" fillId="0" borderId="6" xfId="1579" applyFont="1" applyBorder="1" applyAlignment="1">
      <alignment horizontal="center"/>
    </xf>
    <xf numFmtId="165" fontId="11" fillId="0" borderId="6" xfId="1579" applyNumberFormat="1" applyFont="1" applyBorder="1" applyAlignment="1">
      <alignment horizontal="center"/>
    </xf>
    <xf numFmtId="165" fontId="11" fillId="2" borderId="6" xfId="1579" applyNumberFormat="1" applyFont="1" applyFill="1" applyBorder="1" applyAlignment="1">
      <alignment horizontal="center"/>
    </xf>
    <xf numFmtId="165" fontId="11" fillId="0" borderId="0" xfId="1579" applyNumberFormat="1" applyFont="1" applyBorder="1" applyAlignment="1"/>
    <xf numFmtId="164" fontId="11" fillId="0" borderId="0" xfId="1579" applyNumberFormat="1" applyFont="1" applyAlignment="1"/>
    <xf numFmtId="0" fontId="11" fillId="0" borderId="0" xfId="1579" applyFont="1"/>
    <xf numFmtId="164" fontId="11" fillId="0" borderId="6" xfId="1567" applyNumberFormat="1" applyFont="1" applyBorder="1" applyAlignment="1">
      <alignment horizontal="center"/>
    </xf>
    <xf numFmtId="0" fontId="11" fillId="0" borderId="6" xfId="1567" applyFont="1" applyBorder="1"/>
    <xf numFmtId="0" fontId="11" fillId="0" borderId="6" xfId="1567" applyFont="1" applyBorder="1" applyAlignment="1">
      <alignment horizontal="center"/>
    </xf>
    <xf numFmtId="165" fontId="11" fillId="0" borderId="6" xfId="1567" applyNumberFormat="1" applyFont="1" applyBorder="1" applyAlignment="1">
      <alignment horizontal="center"/>
    </xf>
    <xf numFmtId="165" fontId="11" fillId="2" borderId="6" xfId="1567" applyNumberFormat="1" applyFont="1" applyFill="1" applyBorder="1" applyAlignment="1">
      <alignment horizontal="center"/>
    </xf>
    <xf numFmtId="165" fontId="11" fillId="0" borderId="0" xfId="1567" applyNumberFormat="1" applyFont="1" applyBorder="1" applyAlignment="1"/>
    <xf numFmtId="164" fontId="11" fillId="0" borderId="0" xfId="1567" applyNumberFormat="1" applyFont="1" applyAlignment="1"/>
    <xf numFmtId="0" fontId="11" fillId="0" borderId="0" xfId="1567" applyFont="1"/>
    <xf numFmtId="0" fontId="11" fillId="0" borderId="6" xfId="1585" applyFont="1" applyBorder="1" applyAlignment="1">
      <alignment horizontal="center"/>
    </xf>
    <xf numFmtId="165" fontId="11" fillId="2" borderId="6" xfId="1585" applyNumberFormat="1" applyFont="1" applyFill="1" applyBorder="1" applyAlignment="1">
      <alignment horizontal="center"/>
    </xf>
    <xf numFmtId="164" fontId="11" fillId="0" borderId="6" xfId="1629" applyNumberFormat="1" applyFont="1" applyBorder="1" applyAlignment="1">
      <alignment horizontal="center"/>
    </xf>
    <xf numFmtId="0" fontId="11" fillId="3" borderId="6" xfId="1629" applyFont="1" applyFill="1" applyBorder="1"/>
    <xf numFmtId="0" fontId="11" fillId="0" borderId="6" xfId="1629" applyFont="1" applyBorder="1" applyAlignment="1">
      <alignment horizontal="center"/>
    </xf>
    <xf numFmtId="165" fontId="11" fillId="0" borderId="6" xfId="1629" applyNumberFormat="1" applyFont="1" applyBorder="1" applyAlignment="1">
      <alignment horizontal="center"/>
    </xf>
    <xf numFmtId="165" fontId="11" fillId="2" borderId="6" xfId="1629" applyNumberFormat="1" applyFont="1" applyFill="1" applyBorder="1" applyAlignment="1">
      <alignment horizontal="center"/>
    </xf>
    <xf numFmtId="165" fontId="11" fillId="0" borderId="0" xfId="1629" applyNumberFormat="1" applyFont="1" applyBorder="1" applyAlignment="1"/>
    <xf numFmtId="164" fontId="11" fillId="0" borderId="0" xfId="1629" applyNumberFormat="1" applyFont="1" applyAlignment="1"/>
    <xf numFmtId="0" fontId="11" fillId="0" borderId="0" xfId="1629" applyFont="1"/>
    <xf numFmtId="164" fontId="12" fillId="0" borderId="6" xfId="1585" applyNumberFormat="1" applyFont="1" applyBorder="1" applyAlignment="1">
      <alignment horizontal="center"/>
    </xf>
    <xf numFmtId="0" fontId="11" fillId="0" borderId="10" xfId="1585" applyFont="1" applyBorder="1"/>
    <xf numFmtId="0" fontId="11" fillId="0" borderId="9" xfId="1585" applyFont="1" applyBorder="1" applyAlignment="1">
      <alignment horizontal="center"/>
    </xf>
    <xf numFmtId="164" fontId="11" fillId="0" borderId="6" xfId="1636" applyNumberFormat="1" applyFont="1" applyBorder="1" applyAlignment="1">
      <alignment horizontal="center"/>
    </xf>
    <xf numFmtId="0" fontId="11" fillId="3" borderId="6" xfId="1636" applyFont="1" applyFill="1" applyBorder="1"/>
    <xf numFmtId="0" fontId="11" fillId="0" borderId="6" xfId="1636" applyFont="1" applyBorder="1" applyAlignment="1">
      <alignment horizontal="center"/>
    </xf>
    <xf numFmtId="165" fontId="11" fillId="0" borderId="6" xfId="1636" applyNumberFormat="1" applyFont="1" applyBorder="1" applyAlignment="1">
      <alignment horizontal="center"/>
    </xf>
    <xf numFmtId="165" fontId="11" fillId="2" borderId="6" xfId="1636" applyNumberFormat="1" applyFont="1" applyFill="1" applyBorder="1" applyAlignment="1">
      <alignment horizontal="center"/>
    </xf>
    <xf numFmtId="165" fontId="11" fillId="0" borderId="0" xfId="1636" applyNumberFormat="1" applyFont="1" applyBorder="1" applyAlignment="1"/>
    <xf numFmtId="164" fontId="11" fillId="0" borderId="0" xfId="1636" applyNumberFormat="1" applyFont="1" applyAlignment="1"/>
    <xf numFmtId="0" fontId="11" fillId="0" borderId="0" xfId="1636" applyFont="1"/>
    <xf numFmtId="164" fontId="12" fillId="0" borderId="6" xfId="475" applyNumberFormat="1" applyFont="1" applyBorder="1" applyAlignment="1">
      <alignment horizontal="center"/>
    </xf>
    <xf numFmtId="0" fontId="12" fillId="0" borderId="6" xfId="475" applyFont="1" applyBorder="1"/>
    <xf numFmtId="0" fontId="11" fillId="0" borderId="6" xfId="475" applyFont="1" applyBorder="1"/>
    <xf numFmtId="0" fontId="11" fillId="0" borderId="6" xfId="475" applyFont="1" applyBorder="1" applyAlignment="1">
      <alignment horizontal="center"/>
    </xf>
    <xf numFmtId="165" fontId="11" fillId="0" borderId="6" xfId="475" applyNumberFormat="1" applyFont="1" applyBorder="1" applyAlignment="1">
      <alignment horizontal="center"/>
    </xf>
    <xf numFmtId="165" fontId="11" fillId="0" borderId="6" xfId="475" applyNumberFormat="1" applyFont="1" applyBorder="1"/>
    <xf numFmtId="165" fontId="11" fillId="0" borderId="0" xfId="475" applyNumberFormat="1" applyFont="1"/>
    <xf numFmtId="164" fontId="11" fillId="0" borderId="0" xfId="475" applyNumberFormat="1" applyFont="1"/>
    <xf numFmtId="0" fontId="11" fillId="0" borderId="0" xfId="475" applyFont="1"/>
    <xf numFmtId="164" fontId="12" fillId="0" borderId="6" xfId="475" applyNumberFormat="1" applyFont="1" applyBorder="1"/>
    <xf numFmtId="0" fontId="12" fillId="0" borderId="6" xfId="475" applyFont="1" applyBorder="1" applyAlignment="1">
      <alignment horizontal="center"/>
    </xf>
    <xf numFmtId="0" fontId="12" fillId="0" borderId="6" xfId="475" applyFont="1" applyBorder="1" applyAlignment="1">
      <alignment horizontal="left"/>
    </xf>
    <xf numFmtId="164" fontId="11" fillId="0" borderId="6" xfId="475" applyNumberFormat="1" applyFont="1" applyBorder="1"/>
    <xf numFmtId="164" fontId="11" fillId="0" borderId="6" xfId="475" applyNumberFormat="1" applyFont="1" applyBorder="1" applyAlignment="1">
      <alignment horizontal="center"/>
    </xf>
    <xf numFmtId="0" fontId="11" fillId="3" borderId="6" xfId="475" applyFont="1" applyFill="1" applyBorder="1"/>
    <xf numFmtId="165" fontId="11" fillId="2" borderId="6" xfId="475" applyNumberFormat="1" applyFont="1" applyFill="1" applyBorder="1" applyAlignment="1">
      <alignment horizontal="center"/>
    </xf>
    <xf numFmtId="0" fontId="10" fillId="0" borderId="0" xfId="1655" applyFont="1"/>
    <xf numFmtId="0" fontId="11" fillId="0" borderId="0" xfId="1655" applyFont="1" applyAlignment="1"/>
    <xf numFmtId="164" fontId="10" fillId="0" borderId="0" xfId="1655" applyNumberFormat="1" applyFont="1"/>
    <xf numFmtId="166" fontId="11" fillId="0" borderId="0" xfId="1655" applyNumberFormat="1" applyFont="1"/>
    <xf numFmtId="165" fontId="11" fillId="0" borderId="0" xfId="1655" applyNumberFormat="1" applyFont="1"/>
    <xf numFmtId="164" fontId="11" fillId="0" borderId="0" xfId="1655" applyNumberFormat="1" applyFont="1" applyBorder="1" applyAlignment="1">
      <alignment vertical="center"/>
    </xf>
    <xf numFmtId="164" fontId="11" fillId="0" borderId="0" xfId="1655" applyNumberFormat="1" applyFont="1" applyBorder="1" applyAlignment="1"/>
    <xf numFmtId="0" fontId="11" fillId="0" borderId="6" xfId="1655" applyFont="1" applyBorder="1" applyAlignment="1">
      <alignment horizontal="center"/>
    </xf>
    <xf numFmtId="0" fontId="11" fillId="0" borderId="6" xfId="1655" applyFont="1" applyBorder="1"/>
    <xf numFmtId="165" fontId="11" fillId="0" borderId="6" xfId="1655" applyNumberFormat="1" applyFont="1" applyBorder="1"/>
    <xf numFmtId="166" fontId="11" fillId="0" borderId="6" xfId="1655" applyNumberFormat="1" applyFont="1" applyBorder="1"/>
    <xf numFmtId="0" fontId="11" fillId="0" borderId="9" xfId="1655" applyFont="1" applyBorder="1" applyAlignment="1">
      <alignment horizontal="center"/>
    </xf>
    <xf numFmtId="166" fontId="11" fillId="0" borderId="0" xfId="1655" applyNumberFormat="1" applyFont="1" applyAlignment="1">
      <alignment horizontal="left"/>
    </xf>
    <xf numFmtId="0" fontId="11" fillId="0" borderId="0" xfId="1655" applyFont="1" applyBorder="1" applyAlignment="1">
      <alignment horizontal="left"/>
    </xf>
    <xf numFmtId="0" fontId="11" fillId="0" borderId="0" xfId="1655" applyFont="1" applyBorder="1" applyAlignment="1">
      <alignment horizontal="left"/>
    </xf>
    <xf numFmtId="0" fontId="12" fillId="0" borderId="6" xfId="1655" applyFont="1" applyBorder="1"/>
    <xf numFmtId="165" fontId="11" fillId="0" borderId="0" xfId="1655" applyNumberFormat="1" applyFont="1" applyBorder="1"/>
    <xf numFmtId="164" fontId="10" fillId="0" borderId="0" xfId="1655" applyNumberFormat="1" applyFont="1" applyBorder="1"/>
    <xf numFmtId="0" fontId="12" fillId="0" borderId="9" xfId="1655" applyFont="1" applyBorder="1" applyAlignment="1">
      <alignment horizontal="center"/>
    </xf>
    <xf numFmtId="0" fontId="11" fillId="0" borderId="0" xfId="1655" applyFont="1"/>
    <xf numFmtId="0" fontId="13" fillId="0" borderId="0" xfId="1655" applyFont="1"/>
    <xf numFmtId="164" fontId="11" fillId="0" borderId="6" xfId="1655" applyNumberFormat="1" applyFont="1" applyBorder="1" applyAlignment="1">
      <alignment horizontal="center" vertical="justify"/>
    </xf>
    <xf numFmtId="0" fontId="11" fillId="0" borderId="6" xfId="1655" applyFont="1" applyBorder="1" applyAlignment="1">
      <alignment horizontal="center" vertical="justify"/>
    </xf>
    <xf numFmtId="165" fontId="11" fillId="0" borderId="6" xfId="1655" applyNumberFormat="1" applyFont="1" applyBorder="1" applyAlignment="1">
      <alignment horizontal="center" vertical="justify"/>
    </xf>
    <xf numFmtId="164" fontId="12" fillId="0" borderId="6" xfId="1655" applyNumberFormat="1" applyFont="1" applyBorder="1" applyAlignment="1">
      <alignment horizontal="center"/>
    </xf>
    <xf numFmtId="0" fontId="12" fillId="0" borderId="6" xfId="1655" applyFont="1" applyBorder="1" applyAlignment="1">
      <alignment horizontal="center" vertical="justify"/>
    </xf>
    <xf numFmtId="14" fontId="13" fillId="0" borderId="6" xfId="1655" applyNumberFormat="1" applyFont="1" applyBorder="1" applyAlignment="1">
      <alignment horizontal="center" vertical="justify"/>
    </xf>
    <xf numFmtId="0" fontId="12" fillId="0" borderId="10" xfId="1655" applyFont="1" applyBorder="1"/>
    <xf numFmtId="165" fontId="11" fillId="0" borderId="6" xfId="1655" applyNumberFormat="1" applyFont="1" applyBorder="1" applyAlignment="1">
      <alignment horizontal="center"/>
    </xf>
    <xf numFmtId="165" fontId="11" fillId="0" borderId="0" xfId="1655" applyNumberFormat="1" applyFont="1" applyBorder="1" applyAlignment="1"/>
    <xf numFmtId="164" fontId="11" fillId="0" borderId="0" xfId="1655" applyNumberFormat="1" applyFont="1" applyAlignment="1"/>
    <xf numFmtId="164" fontId="11" fillId="0" borderId="6" xfId="1655" applyNumberFormat="1" applyFont="1" applyBorder="1" applyAlignment="1">
      <alignment horizontal="center"/>
    </xf>
    <xf numFmtId="0" fontId="12" fillId="0" borderId="6" xfId="1655" applyFont="1" applyBorder="1" applyAlignment="1">
      <alignment horizontal="center"/>
    </xf>
    <xf numFmtId="165" fontId="11" fillId="2" borderId="6" xfId="1655" applyNumberFormat="1" applyFont="1" applyFill="1" applyBorder="1" applyAlignment="1">
      <alignment horizontal="center"/>
    </xf>
    <xf numFmtId="0" fontId="11" fillId="0" borderId="6" xfId="1656" applyFont="1" applyBorder="1"/>
    <xf numFmtId="0" fontId="11" fillId="0" borderId="6" xfId="1656" applyFont="1" applyBorder="1" applyAlignment="1">
      <alignment horizontal="center"/>
    </xf>
    <xf numFmtId="165" fontId="11" fillId="0" borderId="6" xfId="1656" applyNumberFormat="1" applyFont="1" applyBorder="1" applyAlignment="1">
      <alignment horizontal="center"/>
    </xf>
    <xf numFmtId="164" fontId="11" fillId="0" borderId="6" xfId="1656" applyNumberFormat="1" applyFont="1" applyBorder="1" applyAlignment="1">
      <alignment horizontal="center"/>
    </xf>
    <xf numFmtId="165" fontId="11" fillId="0" borderId="0" xfId="1656" applyNumberFormat="1" applyFont="1" applyBorder="1" applyAlignment="1"/>
    <xf numFmtId="164" fontId="11" fillId="0" borderId="0" xfId="1656" applyNumberFormat="1" applyFont="1" applyAlignment="1"/>
    <xf numFmtId="0" fontId="11" fillId="0" borderId="0" xfId="1656" applyFont="1"/>
    <xf numFmtId="0" fontId="11" fillId="0" borderId="6" xfId="1657" applyFont="1" applyBorder="1"/>
    <xf numFmtId="0" fontId="11" fillId="0" borderId="6" xfId="1657" applyFont="1" applyBorder="1" applyAlignment="1">
      <alignment horizontal="center"/>
    </xf>
    <xf numFmtId="165" fontId="11" fillId="0" borderId="6" xfId="1657" applyNumberFormat="1" applyFont="1" applyBorder="1" applyAlignment="1">
      <alignment horizontal="center"/>
    </xf>
    <xf numFmtId="164" fontId="11" fillId="0" borderId="6" xfId="1657" applyNumberFormat="1" applyFont="1" applyBorder="1" applyAlignment="1">
      <alignment horizontal="center"/>
    </xf>
    <xf numFmtId="165" fontId="11" fillId="0" borderId="0" xfId="1657" applyNumberFormat="1" applyFont="1" applyBorder="1" applyAlignment="1"/>
    <xf numFmtId="164" fontId="11" fillId="0" borderId="0" xfId="1657" applyNumberFormat="1" applyFont="1" applyAlignment="1"/>
    <xf numFmtId="0" fontId="11" fillId="0" borderId="0" xfId="1657" applyFont="1"/>
    <xf numFmtId="0" fontId="11" fillId="3" borderId="6" xfId="1655" applyFont="1" applyFill="1" applyBorder="1"/>
    <xf numFmtId="0" fontId="11" fillId="0" borderId="6" xfId="1655" applyFont="1" applyBorder="1" applyAlignment="1">
      <alignment horizontal="left"/>
    </xf>
    <xf numFmtId="165" fontId="11" fillId="2" borderId="6" xfId="1657" applyNumberFormat="1" applyFont="1" applyFill="1" applyBorder="1" applyAlignment="1">
      <alignment horizontal="center"/>
    </xf>
    <xf numFmtId="0" fontId="11" fillId="0" borderId="10" xfId="1655" applyFont="1" applyBorder="1" applyAlignment="1">
      <alignment horizontal="left"/>
    </xf>
    <xf numFmtId="164" fontId="12" fillId="0" borderId="6" xfId="1655" applyNumberFormat="1" applyFont="1" applyBorder="1"/>
    <xf numFmtId="0" fontId="12" fillId="0" borderId="6" xfId="1655" applyFont="1" applyBorder="1" applyAlignment="1">
      <alignment horizontal="left"/>
    </xf>
    <xf numFmtId="164" fontId="11" fillId="0" borderId="6" xfId="1655" applyNumberFormat="1" applyFont="1" applyBorder="1"/>
    <xf numFmtId="165" fontId="11" fillId="0" borderId="6" xfId="1655" applyNumberFormat="1" applyFont="1" applyFill="1" applyBorder="1" applyAlignment="1">
      <alignment horizontal="center"/>
    </xf>
    <xf numFmtId="165" fontId="11" fillId="0" borderId="0" xfId="1655" applyNumberFormat="1" applyFont="1" applyAlignment="1"/>
    <xf numFmtId="0" fontId="12" fillId="0" borderId="0" xfId="1655" applyFont="1" applyAlignment="1"/>
    <xf numFmtId="0" fontId="5" fillId="0" borderId="0" xfId="1655"/>
    <xf numFmtId="0" fontId="5" fillId="0" borderId="0" xfId="1658"/>
    <xf numFmtId="0" fontId="15" fillId="0" borderId="0" xfId="1658" applyFont="1" applyAlignment="1"/>
    <xf numFmtId="164" fontId="5" fillId="0" borderId="0" xfId="1658" applyNumberFormat="1"/>
    <xf numFmtId="166" fontId="11" fillId="0" borderId="0" xfId="1658" applyNumberFormat="1" applyFont="1"/>
    <xf numFmtId="165" fontId="11" fillId="0" borderId="0" xfId="1658" applyNumberFormat="1" applyFont="1"/>
    <xf numFmtId="164" fontId="18" fillId="0" borderId="0" xfId="1658" applyNumberFormat="1" applyFont="1" applyBorder="1" applyAlignment="1">
      <alignment vertical="center"/>
    </xf>
    <xf numFmtId="164" fontId="19" fillId="0" borderId="0" xfId="1658" applyNumberFormat="1" applyFont="1" applyBorder="1" applyAlignment="1"/>
    <xf numFmtId="0" fontId="11" fillId="0" borderId="6" xfId="1658" applyFont="1" applyBorder="1" applyAlignment="1">
      <alignment horizontal="center"/>
    </xf>
    <xf numFmtId="0" fontId="11" fillId="0" borderId="6" xfId="1658" applyFont="1" applyBorder="1"/>
    <xf numFmtId="165" fontId="11" fillId="0" borderId="6" xfId="1658" applyNumberFormat="1" applyFont="1" applyBorder="1"/>
    <xf numFmtId="166" fontId="11" fillId="0" borderId="6" xfId="1658" applyNumberFormat="1" applyFont="1" applyBorder="1"/>
    <xf numFmtId="0" fontId="11" fillId="0" borderId="9" xfId="1658" applyFont="1" applyBorder="1" applyAlignment="1">
      <alignment horizontal="center"/>
    </xf>
    <xf numFmtId="166" fontId="11" fillId="0" borderId="0" xfId="1658" applyNumberFormat="1" applyFont="1" applyAlignment="1">
      <alignment horizontal="left"/>
    </xf>
    <xf numFmtId="0" fontId="11" fillId="0" borderId="0" xfId="1658" applyFont="1" applyBorder="1" applyAlignment="1">
      <alignment horizontal="left"/>
    </xf>
    <xf numFmtId="0" fontId="19" fillId="0" borderId="6" xfId="1658" applyFont="1" applyBorder="1"/>
    <xf numFmtId="0" fontId="20" fillId="0" borderId="6" xfId="1658" applyFont="1" applyBorder="1"/>
    <xf numFmtId="165" fontId="11" fillId="0" borderId="0" xfId="1658" applyNumberFormat="1" applyFont="1" applyBorder="1"/>
    <xf numFmtId="164" fontId="5" fillId="0" borderId="0" xfId="1658" applyNumberFormat="1" applyBorder="1"/>
    <xf numFmtId="0" fontId="12" fillId="0" borderId="9" xfId="1658" applyFont="1" applyBorder="1" applyAlignment="1">
      <alignment horizontal="center"/>
    </xf>
    <xf numFmtId="0" fontId="11" fillId="0" borderId="0" xfId="1658" applyFont="1"/>
    <xf numFmtId="0" fontId="13" fillId="0" borderId="0" xfId="1658" applyFont="1"/>
    <xf numFmtId="164" fontId="21" fillId="0" borderId="6" xfId="1658" applyNumberFormat="1" applyFont="1" applyBorder="1" applyAlignment="1">
      <alignment horizontal="center" vertical="justify"/>
    </xf>
    <xf numFmtId="0" fontId="21" fillId="0" borderId="6" xfId="1658" applyFont="1" applyBorder="1" applyAlignment="1">
      <alignment horizontal="center" vertical="justify"/>
    </xf>
    <xf numFmtId="165" fontId="21" fillId="0" borderId="6" xfId="1658" applyNumberFormat="1" applyFont="1" applyBorder="1" applyAlignment="1">
      <alignment horizontal="center" vertical="justify"/>
    </xf>
    <xf numFmtId="164" fontId="12" fillId="0" borderId="6" xfId="1659" applyNumberFormat="1" applyFont="1" applyBorder="1" applyAlignment="1">
      <alignment horizontal="center"/>
    </xf>
    <xf numFmtId="0" fontId="12" fillId="0" borderId="6" xfId="1659" applyFont="1" applyBorder="1" applyAlignment="1">
      <alignment horizontal="center" vertical="justify"/>
    </xf>
    <xf numFmtId="14" fontId="13" fillId="0" borderId="6" xfId="1659" applyNumberFormat="1" applyFont="1" applyBorder="1" applyAlignment="1">
      <alignment horizontal="center" vertical="justify"/>
    </xf>
    <xf numFmtId="0" fontId="11" fillId="0" borderId="6" xfId="1659" applyFont="1" applyBorder="1" applyAlignment="1">
      <alignment horizontal="center" vertical="justify"/>
    </xf>
    <xf numFmtId="165" fontId="11" fillId="0" borderId="6" xfId="1659" applyNumberFormat="1" applyFont="1" applyBorder="1" applyAlignment="1">
      <alignment horizontal="center" vertical="justify"/>
    </xf>
    <xf numFmtId="0" fontId="11" fillId="0" borderId="0" xfId="1659" applyFont="1" applyAlignment="1"/>
    <xf numFmtId="0" fontId="10" fillId="0" borderId="0" xfId="1659" applyFont="1"/>
    <xf numFmtId="164" fontId="12" fillId="0" borderId="6" xfId="1660" applyNumberFormat="1" applyFont="1" applyBorder="1" applyAlignment="1">
      <alignment horizontal="center"/>
    </xf>
    <xf numFmtId="0" fontId="12" fillId="0" borderId="6" xfId="1660" applyFont="1" applyBorder="1"/>
    <xf numFmtId="0" fontId="13" fillId="0" borderId="6" xfId="1660" applyFont="1" applyBorder="1" applyAlignment="1">
      <alignment horizontal="center"/>
    </xf>
    <xf numFmtId="0" fontId="11" fillId="0" borderId="6" xfId="1660" applyFont="1" applyBorder="1" applyAlignment="1">
      <alignment horizontal="center"/>
    </xf>
    <xf numFmtId="165" fontId="11" fillId="0" borderId="6" xfId="1660" applyNumberFormat="1" applyFont="1" applyBorder="1" applyAlignment="1">
      <alignment horizontal="center"/>
    </xf>
    <xf numFmtId="165" fontId="11" fillId="0" borderId="6" xfId="1660" applyNumberFormat="1" applyFont="1" applyBorder="1"/>
    <xf numFmtId="165" fontId="11" fillId="0" borderId="0" xfId="1660" applyNumberFormat="1" applyFont="1" applyBorder="1" applyAlignment="1"/>
    <xf numFmtId="164" fontId="11" fillId="0" borderId="0" xfId="1660" applyNumberFormat="1" applyFont="1" applyAlignment="1"/>
    <xf numFmtId="0" fontId="11" fillId="0" borderId="0" xfId="1660" applyFont="1"/>
    <xf numFmtId="164" fontId="11" fillId="0" borderId="6" xfId="1658" applyNumberFormat="1" applyFont="1" applyBorder="1" applyAlignment="1">
      <alignment horizontal="center"/>
    </xf>
    <xf numFmtId="0" fontId="12" fillId="0" borderId="6" xfId="1658" applyFont="1" applyBorder="1" applyAlignment="1">
      <alignment horizontal="center"/>
    </xf>
    <xf numFmtId="0" fontId="12" fillId="0" borderId="6" xfId="1658" applyFont="1" applyBorder="1"/>
    <xf numFmtId="164" fontId="11" fillId="0" borderId="6" xfId="1658" applyNumberFormat="1" applyFont="1" applyBorder="1"/>
    <xf numFmtId="165" fontId="11" fillId="0" borderId="6" xfId="1658" applyNumberFormat="1" applyFont="1" applyBorder="1" applyAlignment="1">
      <alignment horizontal="center"/>
    </xf>
    <xf numFmtId="165" fontId="11" fillId="0" borderId="0" xfId="1658" applyNumberFormat="1" applyFont="1" applyBorder="1" applyAlignment="1"/>
    <xf numFmtId="164" fontId="11" fillId="0" borderId="0" xfId="1658" applyNumberFormat="1" applyFont="1" applyAlignment="1"/>
    <xf numFmtId="165" fontId="11" fillId="2" borderId="6" xfId="1658" applyNumberFormat="1" applyFont="1" applyFill="1" applyBorder="1" applyAlignment="1">
      <alignment horizontal="center"/>
    </xf>
    <xf numFmtId="164" fontId="12" fillId="0" borderId="6" xfId="1658" applyNumberFormat="1" applyFont="1" applyBorder="1" applyAlignment="1">
      <alignment horizontal="center"/>
    </xf>
    <xf numFmtId="164" fontId="12" fillId="0" borderId="6" xfId="1658" applyNumberFormat="1" applyFont="1" applyBorder="1"/>
    <xf numFmtId="0" fontId="12" fillId="0" borderId="6" xfId="1658" applyFont="1" applyBorder="1" applyAlignment="1">
      <alignment horizontal="left"/>
    </xf>
    <xf numFmtId="0" fontId="11" fillId="3" borderId="6" xfId="1658" applyFont="1" applyFill="1" applyBorder="1"/>
    <xf numFmtId="164" fontId="11" fillId="0" borderId="0" xfId="1658" applyNumberFormat="1" applyFont="1" applyBorder="1" applyAlignment="1"/>
    <xf numFmtId="165" fontId="11" fillId="0" borderId="0" xfId="1658" applyNumberFormat="1" applyFont="1" applyAlignment="1"/>
    <xf numFmtId="0" fontId="11" fillId="0" borderId="0" xfId="1658" applyFont="1" applyAlignment="1"/>
    <xf numFmtId="0" fontId="12" fillId="0" borderId="0" xfId="1658" applyFont="1" applyAlignment="1"/>
    <xf numFmtId="0" fontId="11" fillId="0" borderId="0" xfId="1655" applyFont="1" applyBorder="1" applyAlignment="1">
      <alignment horizontal="left"/>
    </xf>
    <xf numFmtId="164" fontId="12" fillId="0" borderId="6" xfId="101" applyNumberFormat="1" applyFont="1" applyBorder="1" applyAlignment="1">
      <alignment horizontal="center"/>
    </xf>
    <xf numFmtId="0" fontId="12" fillId="0" borderId="6" xfId="101" applyFont="1" applyBorder="1"/>
    <xf numFmtId="0" fontId="14" fillId="0" borderId="6" xfId="101" applyFont="1" applyBorder="1" applyAlignment="1">
      <alignment horizontal="center"/>
    </xf>
    <xf numFmtId="0" fontId="11" fillId="0" borderId="6" xfId="101" applyFont="1" applyBorder="1" applyAlignment="1">
      <alignment horizontal="center"/>
    </xf>
    <xf numFmtId="165" fontId="11" fillId="0" borderId="6" xfId="101" applyNumberFormat="1" applyFont="1" applyBorder="1" applyAlignment="1">
      <alignment horizontal="center"/>
    </xf>
    <xf numFmtId="165" fontId="11" fillId="0" borderId="6" xfId="101" applyNumberFormat="1" applyFont="1" applyBorder="1"/>
    <xf numFmtId="165" fontId="11" fillId="0" borderId="0" xfId="101" applyNumberFormat="1" applyFont="1" applyBorder="1" applyAlignment="1"/>
    <xf numFmtId="164" fontId="11" fillId="0" borderId="0" xfId="101" applyNumberFormat="1" applyFont="1" applyAlignment="1"/>
    <xf numFmtId="0" fontId="11" fillId="0" borderId="0" xfId="101" applyFont="1"/>
    <xf numFmtId="164" fontId="11" fillId="0" borderId="6" xfId="637" applyNumberFormat="1" applyFont="1" applyBorder="1" applyAlignment="1">
      <alignment horizontal="center"/>
    </xf>
    <xf numFmtId="0" fontId="12" fillId="0" borderId="6" xfId="637" applyFont="1" applyBorder="1" applyAlignment="1">
      <alignment horizontal="center"/>
    </xf>
    <xf numFmtId="0" fontId="12" fillId="0" borderId="6" xfId="637" applyFont="1" applyBorder="1"/>
    <xf numFmtId="0" fontId="11" fillId="0" borderId="6" xfId="637" applyFont="1" applyBorder="1"/>
    <xf numFmtId="165" fontId="11" fillId="0" borderId="6" xfId="637" applyNumberFormat="1" applyFont="1" applyBorder="1"/>
    <xf numFmtId="164" fontId="11" fillId="0" borderId="6" xfId="637" applyNumberFormat="1" applyFont="1" applyBorder="1"/>
    <xf numFmtId="165" fontId="11" fillId="0" borderId="6" xfId="637" applyNumberFormat="1" applyFont="1" applyBorder="1" applyAlignment="1">
      <alignment horizontal="center"/>
    </xf>
    <xf numFmtId="165" fontId="11" fillId="0" borderId="0" xfId="637" applyNumberFormat="1" applyFont="1" applyBorder="1" applyAlignment="1"/>
    <xf numFmtId="164" fontId="11" fillId="0" borderId="0" xfId="637" applyNumberFormat="1" applyFont="1" applyAlignment="1"/>
    <xf numFmtId="0" fontId="11" fillId="0" borderId="0" xfId="637" applyFont="1"/>
    <xf numFmtId="0" fontId="11" fillId="0" borderId="6" xfId="637" applyFont="1" applyBorder="1" applyAlignment="1">
      <alignment horizontal="center"/>
    </xf>
    <xf numFmtId="165" fontId="11" fillId="0" borderId="6" xfId="637" applyNumberFormat="1" applyFont="1" applyFill="1" applyBorder="1" applyAlignment="1">
      <alignment horizontal="center"/>
    </xf>
    <xf numFmtId="165" fontId="11" fillId="2" borderId="6" xfId="637" applyNumberFormat="1" applyFont="1" applyFill="1" applyBorder="1" applyAlignment="1">
      <alignment horizontal="center"/>
    </xf>
    <xf numFmtId="164" fontId="12" fillId="0" borderId="6" xfId="637" applyNumberFormat="1" applyFont="1" applyBorder="1" applyAlignment="1">
      <alignment horizontal="center"/>
    </xf>
    <xf numFmtId="164" fontId="12" fillId="0" borderId="6" xfId="101" applyNumberFormat="1" applyFont="1" applyBorder="1"/>
    <xf numFmtId="0" fontId="12" fillId="0" borderId="6" xfId="101" applyFont="1" applyBorder="1" applyAlignment="1">
      <alignment horizontal="center"/>
    </xf>
    <xf numFmtId="0" fontId="12" fillId="0" borderId="6" xfId="101" applyFont="1" applyBorder="1" applyAlignment="1">
      <alignment horizontal="left"/>
    </xf>
    <xf numFmtId="0" fontId="11" fillId="0" borderId="6" xfId="101" applyFont="1" applyBorder="1"/>
    <xf numFmtId="164" fontId="11" fillId="0" borderId="6" xfId="101" applyNumberFormat="1" applyFont="1" applyBorder="1"/>
    <xf numFmtId="164" fontId="11" fillId="0" borderId="6" xfId="101" applyNumberFormat="1" applyFont="1" applyBorder="1" applyAlignment="1">
      <alignment horizontal="center"/>
    </xf>
    <xf numFmtId="0" fontId="11" fillId="3" borderId="6" xfId="101" applyFont="1" applyFill="1" applyBorder="1"/>
    <xf numFmtId="165" fontId="11" fillId="0" borderId="6" xfId="101" applyNumberFormat="1" applyFont="1" applyFill="1" applyBorder="1" applyAlignment="1">
      <alignment horizontal="center"/>
    </xf>
    <xf numFmtId="0" fontId="11" fillId="0" borderId="0" xfId="1658" applyFont="1" applyBorder="1" applyAlignment="1">
      <alignment horizontal="left"/>
    </xf>
    <xf numFmtId="0" fontId="10" fillId="0" borderId="0" xfId="1661" applyFont="1"/>
    <xf numFmtId="0" fontId="11" fillId="0" borderId="0" xfId="1661" applyFont="1" applyAlignment="1"/>
    <xf numFmtId="164" fontId="10" fillId="0" borderId="0" xfId="1661" applyNumberFormat="1" applyFont="1"/>
    <xf numFmtId="166" fontId="11" fillId="0" borderId="0" xfId="1661" applyNumberFormat="1" applyFont="1"/>
    <xf numFmtId="165" fontId="11" fillId="0" borderId="0" xfId="1661" applyNumberFormat="1" applyFont="1"/>
    <xf numFmtId="164" fontId="11" fillId="0" borderId="0" xfId="1661" applyNumberFormat="1" applyFont="1" applyBorder="1" applyAlignment="1">
      <alignment vertical="center"/>
    </xf>
    <xf numFmtId="164" fontId="11" fillId="0" borderId="0" xfId="1661" applyNumberFormat="1" applyFont="1" applyBorder="1" applyAlignment="1"/>
    <xf numFmtId="0" fontId="11" fillId="0" borderId="6" xfId="1661" applyFont="1" applyBorder="1" applyAlignment="1">
      <alignment horizontal="center"/>
    </xf>
    <xf numFmtId="0" fontId="11" fillId="0" borderId="6" xfId="1661" applyFont="1" applyBorder="1"/>
    <xf numFmtId="165" fontId="11" fillId="0" borderId="6" xfId="1661" applyNumberFormat="1" applyFont="1" applyBorder="1"/>
    <xf numFmtId="166" fontId="11" fillId="0" borderId="6" xfId="1661" applyNumberFormat="1" applyFont="1" applyBorder="1"/>
    <xf numFmtId="0" fontId="11" fillId="0" borderId="9" xfId="1661" applyFont="1" applyBorder="1" applyAlignment="1">
      <alignment horizontal="center"/>
    </xf>
    <xf numFmtId="166" fontId="11" fillId="0" borderId="0" xfId="1661" applyNumberFormat="1" applyFont="1" applyAlignment="1">
      <alignment horizontal="left"/>
    </xf>
    <xf numFmtId="0" fontId="11" fillId="0" borderId="0" xfId="1661" applyFont="1" applyBorder="1" applyAlignment="1">
      <alignment horizontal="left"/>
    </xf>
    <xf numFmtId="0" fontId="12" fillId="0" borderId="6" xfId="1661" applyFont="1" applyBorder="1"/>
    <xf numFmtId="165" fontId="11" fillId="0" borderId="0" xfId="1661" applyNumberFormat="1" applyFont="1" applyBorder="1"/>
    <xf numFmtId="164" fontId="10" fillId="0" borderId="0" xfId="1661" applyNumberFormat="1" applyFont="1" applyBorder="1"/>
    <xf numFmtId="0" fontId="12" fillId="0" borderId="9" xfId="1661" applyFont="1" applyBorder="1" applyAlignment="1">
      <alignment horizontal="center"/>
    </xf>
    <xf numFmtId="0" fontId="11" fillId="0" borderId="0" xfId="1661" applyFont="1"/>
    <xf numFmtId="0" fontId="13" fillId="0" borderId="0" xfId="1661" applyFont="1"/>
    <xf numFmtId="164" fontId="11" fillId="0" borderId="6" xfId="1661" applyNumberFormat="1" applyFont="1" applyBorder="1" applyAlignment="1">
      <alignment horizontal="center" vertical="justify"/>
    </xf>
    <xf numFmtId="0" fontId="11" fillId="0" borderId="6" xfId="1661" applyFont="1" applyBorder="1" applyAlignment="1">
      <alignment horizontal="center" vertical="justify"/>
    </xf>
    <xf numFmtId="165" fontId="11" fillId="0" borderId="6" xfId="1661" applyNumberFormat="1" applyFont="1" applyBorder="1" applyAlignment="1">
      <alignment horizontal="center" vertical="justify"/>
    </xf>
    <xf numFmtId="164" fontId="12" fillId="0" borderId="6" xfId="1661" applyNumberFormat="1" applyFont="1" applyBorder="1" applyAlignment="1">
      <alignment horizontal="center"/>
    </xf>
    <xf numFmtId="0" fontId="12" fillId="0" borderId="6" xfId="1661" applyFont="1" applyBorder="1" applyAlignment="1">
      <alignment horizontal="center" vertical="justify"/>
    </xf>
    <xf numFmtId="14" fontId="13" fillId="0" borderId="6" xfId="1661" applyNumberFormat="1" applyFont="1" applyBorder="1" applyAlignment="1">
      <alignment horizontal="center" vertical="justify"/>
    </xf>
    <xf numFmtId="164" fontId="12" fillId="0" borderId="6" xfId="1662" applyNumberFormat="1" applyFont="1" applyBorder="1" applyAlignment="1">
      <alignment horizontal="center"/>
    </xf>
    <xf numFmtId="0" fontId="12" fillId="0" borderId="6" xfId="1662" applyFont="1" applyBorder="1"/>
    <xf numFmtId="0" fontId="13" fillId="0" borderId="6" xfId="1662" applyFont="1" applyBorder="1" applyAlignment="1">
      <alignment horizontal="center"/>
    </xf>
    <xf numFmtId="0" fontId="11" fillId="0" borderId="6" xfId="1662" applyFont="1" applyBorder="1" applyAlignment="1">
      <alignment horizontal="center"/>
    </xf>
    <xf numFmtId="165" fontId="11" fillId="0" borderId="6" xfId="1662" applyNumberFormat="1" applyFont="1" applyBorder="1" applyAlignment="1">
      <alignment horizontal="center"/>
    </xf>
    <xf numFmtId="165" fontId="11" fillId="0" borderId="6" xfId="1662" applyNumberFormat="1" applyFont="1" applyBorder="1"/>
    <xf numFmtId="165" fontId="11" fillId="0" borderId="0" xfId="1662" applyNumberFormat="1" applyFont="1" applyBorder="1" applyAlignment="1"/>
    <xf numFmtId="164" fontId="11" fillId="0" borderId="0" xfId="1662" applyNumberFormat="1" applyFont="1" applyAlignment="1"/>
    <xf numFmtId="0" fontId="11" fillId="0" borderId="0" xfId="1662" applyFont="1"/>
    <xf numFmtId="164" fontId="11" fillId="0" borderId="6" xfId="1661" applyNumberFormat="1" applyFont="1" applyBorder="1" applyAlignment="1">
      <alignment horizontal="center"/>
    </xf>
    <xf numFmtId="0" fontId="12" fillId="0" borderId="6" xfId="1661" applyFont="1" applyBorder="1" applyAlignment="1">
      <alignment horizontal="center"/>
    </xf>
    <xf numFmtId="165" fontId="11" fillId="0" borderId="6" xfId="1661" applyNumberFormat="1" applyFont="1" applyBorder="1" applyAlignment="1">
      <alignment horizontal="center"/>
    </xf>
    <xf numFmtId="165" fontId="11" fillId="0" borderId="0" xfId="1661" applyNumberFormat="1" applyFont="1" applyBorder="1" applyAlignment="1"/>
    <xf numFmtId="164" fontId="11" fillId="0" borderId="0" xfId="1661" applyNumberFormat="1" applyFont="1" applyAlignment="1"/>
    <xf numFmtId="164" fontId="11" fillId="0" borderId="6" xfId="1663" applyNumberFormat="1" applyFont="1" applyBorder="1" applyAlignment="1">
      <alignment horizontal="center"/>
    </xf>
    <xf numFmtId="0" fontId="11" fillId="0" borderId="6" xfId="1663" applyFont="1" applyBorder="1" applyAlignment="1">
      <alignment horizontal="center"/>
    </xf>
    <xf numFmtId="0" fontId="11" fillId="0" borderId="6" xfId="1663" applyFont="1" applyBorder="1"/>
    <xf numFmtId="165" fontId="11" fillId="0" borderId="6" xfId="1663" applyNumberFormat="1" applyFont="1" applyBorder="1" applyAlignment="1">
      <alignment horizontal="center"/>
    </xf>
    <xf numFmtId="165" fontId="11" fillId="2" borderId="6" xfId="1663" applyNumberFormat="1" applyFont="1" applyFill="1" applyBorder="1" applyAlignment="1">
      <alignment horizontal="center"/>
    </xf>
    <xf numFmtId="165" fontId="11" fillId="0" borderId="0" xfId="1663" applyNumberFormat="1" applyFont="1" applyBorder="1" applyAlignment="1"/>
    <xf numFmtId="164" fontId="11" fillId="0" borderId="0" xfId="1663" applyNumberFormat="1" applyFont="1" applyAlignment="1"/>
    <xf numFmtId="0" fontId="11" fillId="0" borderId="0" xfId="1663" applyFont="1"/>
    <xf numFmtId="164" fontId="11" fillId="0" borderId="6" xfId="1664" applyNumberFormat="1" applyFont="1" applyBorder="1" applyAlignment="1">
      <alignment horizontal="center"/>
    </xf>
    <xf numFmtId="0" fontId="11" fillId="0" borderId="6" xfId="1664" applyFont="1" applyBorder="1"/>
    <xf numFmtId="0" fontId="11" fillId="0" borderId="6" xfId="1664" applyFont="1" applyBorder="1" applyAlignment="1">
      <alignment horizontal="center"/>
    </xf>
    <xf numFmtId="165" fontId="11" fillId="0" borderId="6" xfId="1664" applyNumberFormat="1" applyFont="1" applyBorder="1" applyAlignment="1">
      <alignment horizontal="center"/>
    </xf>
    <xf numFmtId="165" fontId="11" fillId="2" borderId="6" xfId="1664" applyNumberFormat="1" applyFont="1" applyFill="1" applyBorder="1" applyAlignment="1">
      <alignment horizontal="center"/>
    </xf>
    <xf numFmtId="165" fontId="11" fillId="0" borderId="0" xfId="1664" applyNumberFormat="1" applyFont="1" applyBorder="1" applyAlignment="1"/>
    <xf numFmtId="164" fontId="11" fillId="0" borderId="0" xfId="1664" applyNumberFormat="1" applyFont="1" applyAlignment="1"/>
    <xf numFmtId="0" fontId="11" fillId="0" borderId="0" xfId="1664" applyFont="1"/>
    <xf numFmtId="0" fontId="11" fillId="3" borderId="6" xfId="1661" applyFont="1" applyFill="1" applyBorder="1"/>
    <xf numFmtId="165" fontId="11" fillId="2" borderId="6" xfId="1661" applyNumberFormat="1" applyFont="1" applyFill="1" applyBorder="1" applyAlignment="1">
      <alignment horizontal="center"/>
    </xf>
    <xf numFmtId="0" fontId="11" fillId="0" borderId="6" xfId="1661" applyFont="1" applyBorder="1" applyAlignment="1">
      <alignment horizontal="left"/>
    </xf>
    <xf numFmtId="0" fontId="11" fillId="0" borderId="10" xfId="1661" applyFont="1" applyBorder="1" applyAlignment="1">
      <alignment horizontal="left"/>
    </xf>
    <xf numFmtId="164" fontId="12" fillId="0" borderId="6" xfId="1661" applyNumberFormat="1" applyFont="1" applyBorder="1"/>
    <xf numFmtId="0" fontId="12" fillId="0" borderId="6" xfId="1661" applyFont="1" applyBorder="1" applyAlignment="1">
      <alignment horizontal="left"/>
    </xf>
    <xf numFmtId="164" fontId="11" fillId="0" borderId="6" xfId="1661" applyNumberFormat="1" applyFont="1" applyBorder="1"/>
    <xf numFmtId="164" fontId="12" fillId="0" borderId="6" xfId="1666" applyNumberFormat="1" applyFont="1" applyBorder="1" applyAlignment="1">
      <alignment horizontal="center"/>
    </xf>
    <xf numFmtId="0" fontId="12" fillId="0" borderId="6" xfId="1666" applyFont="1" applyBorder="1"/>
    <xf numFmtId="0" fontId="11" fillId="0" borderId="6" xfId="1666" applyFont="1" applyBorder="1"/>
    <xf numFmtId="0" fontId="11" fillId="0" borderId="6" xfId="1666" applyFont="1" applyBorder="1" applyAlignment="1">
      <alignment horizontal="center"/>
    </xf>
    <xf numFmtId="165" fontId="11" fillId="0" borderId="6" xfId="1666" applyNumberFormat="1" applyFont="1" applyBorder="1" applyAlignment="1">
      <alignment horizontal="center"/>
    </xf>
    <xf numFmtId="165" fontId="11" fillId="0" borderId="6" xfId="1666" applyNumberFormat="1" applyFont="1" applyBorder="1"/>
    <xf numFmtId="165" fontId="11" fillId="0" borderId="0" xfId="1666" applyNumberFormat="1" applyFont="1" applyBorder="1" applyAlignment="1"/>
    <xf numFmtId="164" fontId="11" fillId="0" borderId="0" xfId="1666" applyNumberFormat="1" applyFont="1" applyAlignment="1"/>
    <xf numFmtId="0" fontId="11" fillId="0" borderId="0" xfId="1666" applyFont="1"/>
    <xf numFmtId="165" fontId="11" fillId="0" borderId="0" xfId="1661" applyNumberFormat="1" applyFont="1" applyAlignment="1"/>
    <xf numFmtId="0" fontId="12" fillId="0" borderId="0" xfId="1661" applyFont="1" applyAlignment="1"/>
    <xf numFmtId="165" fontId="11" fillId="4" borderId="6" xfId="1661" applyNumberFormat="1" applyFont="1" applyFill="1" applyBorder="1" applyAlignment="1">
      <alignment horizontal="center"/>
    </xf>
    <xf numFmtId="0" fontId="10" fillId="0" borderId="0" xfId="1667" applyFont="1"/>
    <xf numFmtId="0" fontId="11" fillId="0" borderId="0" xfId="1667" applyFont="1" applyAlignment="1"/>
    <xf numFmtId="164" fontId="10" fillId="0" borderId="0" xfId="1667" applyNumberFormat="1" applyFont="1"/>
    <xf numFmtId="166" fontId="11" fillId="0" borderId="0" xfId="1667" applyNumberFormat="1" applyFont="1"/>
    <xf numFmtId="165" fontId="11" fillId="0" borderId="0" xfId="1667" applyNumberFormat="1" applyFont="1"/>
    <xf numFmtId="164" fontId="11" fillId="0" borderId="0" xfId="1667" applyNumberFormat="1" applyFont="1" applyBorder="1" applyAlignment="1">
      <alignment vertical="center"/>
    </xf>
    <xf numFmtId="164" fontId="11" fillId="0" borderId="0" xfId="1667" applyNumberFormat="1" applyFont="1" applyBorder="1" applyAlignment="1"/>
    <xf numFmtId="0" fontId="11" fillId="0" borderId="6" xfId="1667" applyFont="1" applyBorder="1" applyAlignment="1">
      <alignment horizontal="center"/>
    </xf>
    <xf numFmtId="0" fontId="11" fillId="0" borderId="6" xfId="1667" applyFont="1" applyBorder="1"/>
    <xf numFmtId="165" fontId="11" fillId="0" borderId="6" xfId="1667" applyNumberFormat="1" applyFont="1" applyBorder="1"/>
    <xf numFmtId="166" fontId="11" fillId="0" borderId="6" xfId="1667" applyNumberFormat="1" applyFont="1" applyBorder="1"/>
    <xf numFmtId="0" fontId="11" fillId="0" borderId="9" xfId="1667" applyFont="1" applyBorder="1" applyAlignment="1">
      <alignment horizontal="center"/>
    </xf>
    <xf numFmtId="166" fontId="11" fillId="0" borderId="0" xfId="1667" applyNumberFormat="1" applyFont="1" applyAlignment="1">
      <alignment horizontal="left"/>
    </xf>
    <xf numFmtId="0" fontId="11" fillId="0" borderId="0" xfId="1667" applyFont="1" applyBorder="1" applyAlignment="1">
      <alignment horizontal="left"/>
    </xf>
    <xf numFmtId="0" fontId="12" fillId="0" borderId="6" xfId="1667" applyFont="1" applyBorder="1"/>
    <xf numFmtId="165" fontId="11" fillId="0" borderId="0" xfId="1667" applyNumberFormat="1" applyFont="1" applyBorder="1"/>
    <xf numFmtId="164" fontId="10" fillId="0" borderId="0" xfId="1667" applyNumberFormat="1" applyFont="1" applyBorder="1"/>
    <xf numFmtId="0" fontId="12" fillId="0" borderId="9" xfId="1667" applyFont="1" applyBorder="1" applyAlignment="1">
      <alignment horizontal="center"/>
    </xf>
    <xf numFmtId="0" fontId="11" fillId="0" borderId="0" xfId="1667" applyFont="1"/>
    <xf numFmtId="0" fontId="13" fillId="0" borderId="0" xfId="1667" applyFont="1"/>
    <xf numFmtId="164" fontId="11" fillId="0" borderId="6" xfId="1667" applyNumberFormat="1" applyFont="1" applyBorder="1" applyAlignment="1">
      <alignment horizontal="center" vertical="justify"/>
    </xf>
    <xf numFmtId="0" fontId="11" fillId="0" borderId="6" xfId="1667" applyFont="1" applyBorder="1" applyAlignment="1">
      <alignment horizontal="center" vertical="justify"/>
    </xf>
    <xf numFmtId="165" fontId="11" fillId="0" borderId="6" xfId="1667" applyNumberFormat="1" applyFont="1" applyBorder="1" applyAlignment="1">
      <alignment horizontal="center" vertical="justify"/>
    </xf>
    <xf numFmtId="164" fontId="12" fillId="0" borderId="6" xfId="1667" applyNumberFormat="1" applyFont="1" applyBorder="1" applyAlignment="1">
      <alignment horizontal="center"/>
    </xf>
    <xf numFmtId="0" fontId="12" fillId="0" borderId="6" xfId="1667" applyFont="1" applyBorder="1" applyAlignment="1">
      <alignment horizontal="center" vertical="justify"/>
    </xf>
    <xf numFmtId="14" fontId="13" fillId="0" borderId="6" xfId="1667" applyNumberFormat="1" applyFont="1" applyBorder="1" applyAlignment="1">
      <alignment horizontal="center" vertical="justify"/>
    </xf>
    <xf numFmtId="164" fontId="12" fillId="0" borderId="6" xfId="1668" applyNumberFormat="1" applyFont="1" applyBorder="1" applyAlignment="1">
      <alignment horizontal="center"/>
    </xf>
    <xf numFmtId="0" fontId="12" fillId="0" borderId="6" xfId="1668" applyFont="1" applyBorder="1"/>
    <xf numFmtId="0" fontId="13" fillId="0" borderId="6" xfId="1668" applyFont="1" applyBorder="1" applyAlignment="1">
      <alignment horizontal="center"/>
    </xf>
    <xf numFmtId="0" fontId="11" fillId="0" borderId="6" xfId="1668" applyFont="1" applyBorder="1" applyAlignment="1">
      <alignment horizontal="center"/>
    </xf>
    <xf numFmtId="165" fontId="11" fillId="0" borderId="6" xfId="1668" applyNumberFormat="1" applyFont="1" applyBorder="1" applyAlignment="1">
      <alignment horizontal="center"/>
    </xf>
    <xf numFmtId="165" fontId="11" fillId="0" borderId="6" xfId="1668" applyNumberFormat="1" applyFont="1" applyBorder="1"/>
    <xf numFmtId="165" fontId="11" fillId="0" borderId="0" xfId="1668" applyNumberFormat="1" applyFont="1" applyBorder="1" applyAlignment="1"/>
    <xf numFmtId="164" fontId="11" fillId="0" borderId="0" xfId="1668" applyNumberFormat="1" applyFont="1" applyAlignment="1"/>
    <xf numFmtId="0" fontId="11" fillId="0" borderId="0" xfId="1668" applyFont="1"/>
    <xf numFmtId="164" fontId="11" fillId="0" borderId="6" xfId="1667" applyNumberFormat="1" applyFont="1" applyBorder="1" applyAlignment="1">
      <alignment horizontal="center"/>
    </xf>
    <xf numFmtId="0" fontId="12" fillId="0" borderId="6" xfId="1667" applyFont="1" applyBorder="1" applyAlignment="1">
      <alignment horizontal="center"/>
    </xf>
    <xf numFmtId="165" fontId="11" fillId="0" borderId="6" xfId="1667" applyNumberFormat="1" applyFont="1" applyBorder="1" applyAlignment="1">
      <alignment horizontal="center"/>
    </xf>
    <xf numFmtId="165" fontId="11" fillId="0" borderId="0" xfId="1667" applyNumberFormat="1" applyFont="1" applyBorder="1" applyAlignment="1"/>
    <xf numFmtId="164" fontId="11" fillId="0" borderId="0" xfId="1667" applyNumberFormat="1" applyFont="1" applyAlignment="1"/>
    <xf numFmtId="164" fontId="11" fillId="0" borderId="6" xfId="1669" applyNumberFormat="1" applyFont="1" applyBorder="1" applyAlignment="1">
      <alignment horizontal="center"/>
    </xf>
    <xf numFmtId="0" fontId="11" fillId="0" borderId="6" xfId="1669" applyFont="1" applyBorder="1" applyAlignment="1">
      <alignment horizontal="center"/>
    </xf>
    <xf numFmtId="0" fontId="11" fillId="0" borderId="6" xfId="1669" applyFont="1" applyBorder="1"/>
    <xf numFmtId="165" fontId="11" fillId="0" borderId="6" xfId="1669" applyNumberFormat="1" applyFont="1" applyBorder="1" applyAlignment="1">
      <alignment horizontal="center"/>
    </xf>
    <xf numFmtId="165" fontId="11" fillId="2" borderId="6" xfId="1669" applyNumberFormat="1" applyFont="1" applyFill="1" applyBorder="1" applyAlignment="1">
      <alignment horizontal="center"/>
    </xf>
    <xf numFmtId="165" fontId="11" fillId="0" borderId="0" xfId="1669" applyNumberFormat="1" applyFont="1" applyBorder="1" applyAlignment="1"/>
    <xf numFmtId="164" fontId="11" fillId="0" borderId="0" xfId="1669" applyNumberFormat="1" applyFont="1" applyAlignment="1"/>
    <xf numFmtId="0" fontId="11" fillId="0" borderId="0" xfId="1669" applyFont="1"/>
    <xf numFmtId="164" fontId="11" fillId="0" borderId="6" xfId="1670" applyNumberFormat="1" applyFont="1" applyBorder="1" applyAlignment="1">
      <alignment horizontal="center"/>
    </xf>
    <xf numFmtId="0" fontId="11" fillId="0" borderId="6" xfId="1670" applyFont="1" applyBorder="1"/>
    <xf numFmtId="0" fontId="11" fillId="0" borderId="6" xfId="1670" applyFont="1" applyBorder="1" applyAlignment="1">
      <alignment horizontal="center"/>
    </xf>
    <xf numFmtId="165" fontId="11" fillId="0" borderId="6" xfId="1670" applyNumberFormat="1" applyFont="1" applyBorder="1" applyAlignment="1">
      <alignment horizontal="center"/>
    </xf>
    <xf numFmtId="165" fontId="11" fillId="2" borderId="6" xfId="1670" applyNumberFormat="1" applyFont="1" applyFill="1" applyBorder="1" applyAlignment="1">
      <alignment horizontal="center"/>
    </xf>
    <xf numFmtId="165" fontId="11" fillId="0" borderId="0" xfId="1670" applyNumberFormat="1" applyFont="1" applyBorder="1" applyAlignment="1"/>
    <xf numFmtId="164" fontId="11" fillId="0" borderId="0" xfId="1670" applyNumberFormat="1" applyFont="1" applyAlignment="1"/>
    <xf numFmtId="0" fontId="11" fillId="0" borderId="0" xfId="1670" applyFont="1"/>
    <xf numFmtId="0" fontId="11" fillId="3" borderId="6" xfId="1667" applyFont="1" applyFill="1" applyBorder="1"/>
    <xf numFmtId="165" fontId="11" fillId="2" borderId="6" xfId="1667" applyNumberFormat="1" applyFont="1" applyFill="1" applyBorder="1" applyAlignment="1">
      <alignment horizontal="center"/>
    </xf>
    <xf numFmtId="164" fontId="11" fillId="0" borderId="6" xfId="1671" applyNumberFormat="1" applyFont="1" applyBorder="1" applyAlignment="1">
      <alignment horizontal="center"/>
    </xf>
    <xf numFmtId="0" fontId="11" fillId="3" borderId="6" xfId="1671" applyFont="1" applyFill="1" applyBorder="1"/>
    <xf numFmtId="0" fontId="11" fillId="0" borderId="6" xfId="1671" applyFont="1" applyBorder="1" applyAlignment="1">
      <alignment horizontal="center"/>
    </xf>
    <xf numFmtId="165" fontId="11" fillId="0" borderId="6" xfId="1671" applyNumberFormat="1" applyFont="1" applyBorder="1" applyAlignment="1">
      <alignment horizontal="center"/>
    </xf>
    <xf numFmtId="165" fontId="11" fillId="2" borderId="6" xfId="1671" applyNumberFormat="1" applyFont="1" applyFill="1" applyBorder="1" applyAlignment="1">
      <alignment horizontal="center"/>
    </xf>
    <xf numFmtId="165" fontId="11" fillId="0" borderId="0" xfId="1671" applyNumberFormat="1" applyFont="1" applyBorder="1" applyAlignment="1"/>
    <xf numFmtId="164" fontId="11" fillId="0" borderId="0" xfId="1671" applyNumberFormat="1" applyFont="1" applyAlignment="1"/>
    <xf numFmtId="0" fontId="11" fillId="0" borderId="0" xfId="1671" applyFont="1"/>
    <xf numFmtId="0" fontId="11" fillId="0" borderId="6" xfId="1667" applyFont="1" applyBorder="1" applyAlignment="1">
      <alignment horizontal="left"/>
    </xf>
    <xf numFmtId="0" fontId="11" fillId="0" borderId="10" xfId="1667" applyFont="1" applyBorder="1" applyAlignment="1">
      <alignment horizontal="left"/>
    </xf>
    <xf numFmtId="164" fontId="11" fillId="0" borderId="6" xfId="1672" applyNumberFormat="1" applyFont="1" applyBorder="1" applyAlignment="1">
      <alignment horizontal="center"/>
    </xf>
    <xf numFmtId="0" fontId="11" fillId="0" borderId="6" xfId="1672" applyFont="1" applyBorder="1" applyAlignment="1">
      <alignment horizontal="center"/>
    </xf>
    <xf numFmtId="0" fontId="11" fillId="0" borderId="6" xfId="1672" applyFont="1" applyBorder="1"/>
    <xf numFmtId="165" fontId="11" fillId="0" borderId="6" xfId="1672" applyNumberFormat="1" applyFont="1" applyBorder="1" applyAlignment="1">
      <alignment horizontal="center"/>
    </xf>
    <xf numFmtId="165" fontId="11" fillId="2" borderId="6" xfId="1672" applyNumberFormat="1" applyFont="1" applyFill="1" applyBorder="1" applyAlignment="1">
      <alignment horizontal="center"/>
    </xf>
    <xf numFmtId="165" fontId="11" fillId="0" borderId="0" xfId="1672" applyNumberFormat="1" applyFont="1" applyBorder="1" applyAlignment="1"/>
    <xf numFmtId="164" fontId="11" fillId="0" borderId="0" xfId="1672" applyNumberFormat="1" applyFont="1" applyAlignment="1"/>
    <xf numFmtId="0" fontId="11" fillId="0" borderId="0" xfId="1672" applyFont="1"/>
    <xf numFmtId="164" fontId="12" fillId="0" borderId="6" xfId="1667" applyNumberFormat="1" applyFont="1" applyBorder="1"/>
    <xf numFmtId="0" fontId="12" fillId="0" borderId="6" xfId="1667" applyFont="1" applyBorder="1" applyAlignment="1">
      <alignment horizontal="left"/>
    </xf>
    <xf numFmtId="164" fontId="11" fillId="0" borderId="6" xfId="1667" applyNumberFormat="1" applyFont="1" applyBorder="1"/>
    <xf numFmtId="164" fontId="12" fillId="0" borderId="6" xfId="1673" applyNumberFormat="1" applyFont="1" applyBorder="1" applyAlignment="1">
      <alignment horizontal="center"/>
    </xf>
    <xf numFmtId="0" fontId="12" fillId="0" borderId="6" xfId="1673" applyFont="1" applyBorder="1"/>
    <xf numFmtId="0" fontId="11" fillId="0" borderId="6" xfId="1673" applyFont="1" applyBorder="1"/>
    <xf numFmtId="0" fontId="11" fillId="0" borderId="6" xfId="1673" applyFont="1" applyBorder="1" applyAlignment="1">
      <alignment horizontal="center"/>
    </xf>
    <xf numFmtId="165" fontId="11" fillId="0" borderId="6" xfId="1673" applyNumberFormat="1" applyFont="1" applyBorder="1" applyAlignment="1">
      <alignment horizontal="center"/>
    </xf>
    <xf numFmtId="165" fontId="11" fillId="0" borderId="6" xfId="1673" applyNumberFormat="1" applyFont="1" applyBorder="1"/>
    <xf numFmtId="165" fontId="11" fillId="0" borderId="0" xfId="1673" applyNumberFormat="1" applyFont="1" applyBorder="1" applyAlignment="1"/>
    <xf numFmtId="164" fontId="11" fillId="0" borderId="0" xfId="1673" applyNumberFormat="1" applyFont="1" applyAlignment="1"/>
    <xf numFmtId="0" fontId="11" fillId="0" borderId="0" xfId="1673" applyFont="1"/>
    <xf numFmtId="165" fontId="11" fillId="0" borderId="0" xfId="1667" applyNumberFormat="1" applyFont="1" applyAlignment="1"/>
    <xf numFmtId="0" fontId="12" fillId="0" borderId="0" xfId="1667" applyFont="1" applyAlignment="1"/>
    <xf numFmtId="0" fontId="10" fillId="0" borderId="0" xfId="1674" applyFont="1"/>
    <xf numFmtId="0" fontId="11" fillId="0" borderId="0" xfId="1674" applyFont="1" applyAlignment="1"/>
    <xf numFmtId="164" fontId="10" fillId="0" borderId="0" xfId="1674" applyNumberFormat="1" applyFont="1"/>
    <xf numFmtId="166" fontId="11" fillId="0" borderId="0" xfId="1674" applyNumberFormat="1" applyFont="1"/>
    <xf numFmtId="165" fontId="11" fillId="0" borderId="0" xfId="1674" applyNumberFormat="1" applyFont="1"/>
    <xf numFmtId="164" fontId="11" fillId="0" borderId="0" xfId="1674" applyNumberFormat="1" applyFont="1" applyBorder="1" applyAlignment="1">
      <alignment vertical="center"/>
    </xf>
    <xf numFmtId="164" fontId="11" fillId="0" borderId="0" xfId="1674" applyNumberFormat="1" applyFont="1" applyBorder="1" applyAlignment="1"/>
    <xf numFmtId="0" fontId="11" fillId="0" borderId="6" xfId="1674" applyFont="1" applyBorder="1" applyAlignment="1">
      <alignment horizontal="center"/>
    </xf>
    <xf numFmtId="0" fontId="11" fillId="0" borderId="6" xfId="1674" applyFont="1" applyBorder="1"/>
    <xf numFmtId="165" fontId="11" fillId="0" borderId="6" xfId="1674" applyNumberFormat="1" applyFont="1" applyBorder="1"/>
    <xf numFmtId="166" fontId="11" fillId="0" borderId="6" xfId="1674" applyNumberFormat="1" applyFont="1" applyBorder="1"/>
    <xf numFmtId="0" fontId="11" fillId="0" borderId="9" xfId="1674" applyFont="1" applyBorder="1" applyAlignment="1">
      <alignment horizontal="center"/>
    </xf>
    <xf numFmtId="166" fontId="11" fillId="0" borderId="0" xfId="1674" applyNumberFormat="1" applyFont="1" applyAlignment="1">
      <alignment horizontal="left"/>
    </xf>
    <xf numFmtId="0" fontId="11" fillId="0" borderId="0" xfId="1674" applyFont="1" applyBorder="1" applyAlignment="1">
      <alignment horizontal="left"/>
    </xf>
    <xf numFmtId="0" fontId="12" fillId="0" borderId="6" xfId="1674" applyFont="1" applyBorder="1"/>
    <xf numFmtId="165" fontId="11" fillId="0" borderId="0" xfId="1674" applyNumberFormat="1" applyFont="1" applyBorder="1"/>
    <xf numFmtId="164" fontId="10" fillId="0" borderId="0" xfId="1674" applyNumberFormat="1" applyFont="1" applyBorder="1"/>
    <xf numFmtId="0" fontId="12" fillId="0" borderId="9" xfId="1674" applyFont="1" applyBorder="1" applyAlignment="1">
      <alignment horizontal="center"/>
    </xf>
    <xf numFmtId="0" fontId="11" fillId="0" borderId="0" xfId="1674" applyFont="1"/>
    <xf numFmtId="0" fontId="13" fillId="0" borderId="0" xfId="1674" applyFont="1" applyAlignment="1"/>
    <xf numFmtId="164" fontId="11" fillId="0" borderId="6" xfId="1674" applyNumberFormat="1" applyFont="1" applyBorder="1" applyAlignment="1">
      <alignment horizontal="center" vertical="justify"/>
    </xf>
    <xf numFmtId="0" fontId="11" fillId="0" borderId="6" xfId="1674" applyFont="1" applyBorder="1" applyAlignment="1">
      <alignment horizontal="center" vertical="justify"/>
    </xf>
    <xf numFmtId="165" fontId="11" fillId="0" borderId="6" xfId="1674" applyNumberFormat="1" applyFont="1" applyBorder="1" applyAlignment="1">
      <alignment horizontal="center" vertical="justify"/>
    </xf>
    <xf numFmtId="164" fontId="12" fillId="0" borderId="6" xfId="1674" applyNumberFormat="1" applyFont="1" applyBorder="1" applyAlignment="1">
      <alignment horizontal="center"/>
    </xf>
    <xf numFmtId="0" fontId="12" fillId="0" borderId="6" xfId="1674" applyFont="1" applyBorder="1" applyAlignment="1">
      <alignment horizontal="center" vertical="justify"/>
    </xf>
    <xf numFmtId="14" fontId="13" fillId="0" borderId="6" xfId="1674" applyNumberFormat="1" applyFont="1" applyBorder="1" applyAlignment="1">
      <alignment horizontal="center" vertical="justify"/>
    </xf>
    <xf numFmtId="0" fontId="12" fillId="0" borderId="10" xfId="1674" applyFont="1" applyBorder="1"/>
    <xf numFmtId="165" fontId="11" fillId="0" borderId="6" xfId="1674" applyNumberFormat="1" applyFont="1" applyBorder="1" applyAlignment="1">
      <alignment horizontal="center"/>
    </xf>
    <xf numFmtId="165" fontId="11" fillId="0" borderId="0" xfId="1674" applyNumberFormat="1" applyFont="1" applyBorder="1" applyAlignment="1"/>
    <xf numFmtId="164" fontId="11" fillId="0" borderId="0" xfId="1674" applyNumberFormat="1" applyFont="1" applyAlignment="1"/>
    <xf numFmtId="0" fontId="12" fillId="0" borderId="6" xfId="1672" applyFont="1" applyBorder="1" applyAlignment="1">
      <alignment horizontal="center"/>
    </xf>
    <xf numFmtId="0" fontId="12" fillId="0" borderId="6" xfId="1672" applyFont="1" applyBorder="1"/>
    <xf numFmtId="165" fontId="11" fillId="0" borderId="6" xfId="1672" applyNumberFormat="1" applyFont="1" applyBorder="1"/>
    <xf numFmtId="164" fontId="11" fillId="0" borderId="6" xfId="1672" applyNumberFormat="1" applyFont="1" applyBorder="1"/>
    <xf numFmtId="165" fontId="11" fillId="0" borderId="6" xfId="1672" applyNumberFormat="1" applyFont="1" applyFill="1" applyBorder="1" applyAlignment="1">
      <alignment horizontal="center"/>
    </xf>
    <xf numFmtId="164" fontId="12" fillId="0" borderId="6" xfId="1672" applyNumberFormat="1" applyFont="1" applyBorder="1" applyAlignment="1">
      <alignment horizontal="center"/>
    </xf>
    <xf numFmtId="164" fontId="12" fillId="0" borderId="6" xfId="1675" applyNumberFormat="1" applyFont="1" applyBorder="1"/>
    <xf numFmtId="0" fontId="12" fillId="0" borderId="6" xfId="1675" applyFont="1" applyBorder="1" applyAlignment="1">
      <alignment horizontal="center"/>
    </xf>
    <xf numFmtId="0" fontId="12" fillId="0" borderId="6" xfId="1675" applyFont="1" applyBorder="1" applyAlignment="1">
      <alignment horizontal="left"/>
    </xf>
    <xf numFmtId="0" fontId="11" fillId="0" borderId="6" xfId="1675" applyFont="1" applyBorder="1"/>
    <xf numFmtId="165" fontId="11" fillId="0" borderId="6" xfId="1675" applyNumberFormat="1" applyFont="1" applyBorder="1"/>
    <xf numFmtId="164" fontId="11" fillId="0" borderId="6" xfId="1675" applyNumberFormat="1" applyFont="1" applyBorder="1"/>
    <xf numFmtId="165" fontId="11" fillId="0" borderId="0" xfId="1675" applyNumberFormat="1" applyFont="1" applyBorder="1" applyAlignment="1"/>
    <xf numFmtId="164" fontId="11" fillId="0" borderId="0" xfId="1675" applyNumberFormat="1" applyFont="1" applyAlignment="1"/>
    <xf numFmtId="0" fontId="11" fillId="0" borderId="0" xfId="1675" applyFont="1"/>
    <xf numFmtId="164" fontId="11" fillId="0" borderId="6" xfId="1675" applyNumberFormat="1" applyFont="1" applyBorder="1" applyAlignment="1">
      <alignment horizontal="center"/>
    </xf>
    <xf numFmtId="0" fontId="11" fillId="0" borderId="6" xfId="1675" applyFont="1" applyBorder="1" applyAlignment="1">
      <alignment horizontal="center"/>
    </xf>
    <xf numFmtId="0" fontId="11" fillId="3" borderId="6" xfId="1675" applyFont="1" applyFill="1" applyBorder="1"/>
    <xf numFmtId="165" fontId="11" fillId="0" borderId="6" xfId="1675" applyNumberFormat="1" applyFont="1" applyBorder="1" applyAlignment="1">
      <alignment horizontal="center"/>
    </xf>
    <xf numFmtId="165" fontId="11" fillId="0" borderId="6" xfId="1675" applyNumberFormat="1" applyFont="1" applyFill="1" applyBorder="1" applyAlignment="1">
      <alignment horizontal="center"/>
    </xf>
    <xf numFmtId="164" fontId="12" fillId="0" borderId="6" xfId="1675" applyNumberFormat="1" applyFont="1" applyBorder="1" applyAlignment="1">
      <alignment horizontal="center"/>
    </xf>
    <xf numFmtId="0" fontId="12" fillId="0" borderId="6" xfId="1675" applyFont="1" applyBorder="1"/>
    <xf numFmtId="164" fontId="12" fillId="0" borderId="6" xfId="1674" applyNumberFormat="1" applyFont="1" applyBorder="1"/>
    <xf numFmtId="0" fontId="12" fillId="0" borderId="6" xfId="1674" applyFont="1" applyBorder="1" applyAlignment="1">
      <alignment horizontal="center"/>
    </xf>
    <xf numFmtId="0" fontId="12" fillId="0" borderId="6" xfId="1674" applyFont="1" applyBorder="1" applyAlignment="1">
      <alignment horizontal="left"/>
    </xf>
    <xf numFmtId="164" fontId="11" fillId="0" borderId="6" xfId="1674" applyNumberFormat="1" applyFont="1" applyBorder="1"/>
    <xf numFmtId="164" fontId="11" fillId="0" borderId="6" xfId="1674" applyNumberFormat="1" applyFont="1" applyBorder="1" applyAlignment="1">
      <alignment horizontal="center"/>
    </xf>
    <xf numFmtId="0" fontId="11" fillId="3" borderId="6" xfId="1674" applyFont="1" applyFill="1" applyBorder="1"/>
    <xf numFmtId="165" fontId="11" fillId="0" borderId="6" xfId="1674" applyNumberFormat="1" applyFont="1" applyFill="1" applyBorder="1" applyAlignment="1">
      <alignment horizontal="center"/>
    </xf>
    <xf numFmtId="165" fontId="11" fillId="0" borderId="0" xfId="1674" applyNumberFormat="1" applyFont="1" applyAlignment="1"/>
    <xf numFmtId="0" fontId="12" fillId="0" borderId="0" xfId="1674" applyFont="1" applyAlignment="1"/>
    <xf numFmtId="0" fontId="3" fillId="0" borderId="0" xfId="1674"/>
    <xf numFmtId="164" fontId="12" fillId="0" borderId="6" xfId="1676" applyNumberFormat="1" applyFont="1" applyBorder="1" applyAlignment="1">
      <alignment horizontal="center"/>
    </xf>
    <xf numFmtId="0" fontId="12" fillId="0" borderId="6" xfId="1676" applyFont="1" applyBorder="1"/>
    <xf numFmtId="0" fontId="14" fillId="0" borderId="6" xfId="1676" applyFont="1" applyBorder="1" applyAlignment="1">
      <alignment horizontal="center"/>
    </xf>
    <xf numFmtId="0" fontId="11" fillId="0" borderId="6" xfId="1676" applyFont="1" applyBorder="1" applyAlignment="1">
      <alignment horizontal="center"/>
    </xf>
    <xf numFmtId="165" fontId="11" fillId="0" borderId="6" xfId="1676" applyNumberFormat="1" applyFont="1" applyBorder="1" applyAlignment="1">
      <alignment horizontal="center"/>
    </xf>
    <xf numFmtId="165" fontId="11" fillId="0" borderId="6" xfId="1676" applyNumberFormat="1" applyFont="1" applyBorder="1"/>
    <xf numFmtId="165" fontId="11" fillId="0" borderId="0" xfId="1676" applyNumberFormat="1" applyFont="1" applyBorder="1" applyAlignment="1"/>
    <xf numFmtId="164" fontId="11" fillId="0" borderId="0" xfId="1676" applyNumberFormat="1" applyFont="1" applyAlignment="1"/>
    <xf numFmtId="0" fontId="11" fillId="0" borderId="0" xfId="1676" applyFont="1"/>
    <xf numFmtId="164" fontId="12" fillId="0" borderId="6" xfId="1677" applyNumberFormat="1" applyFont="1" applyBorder="1" applyAlignment="1">
      <alignment horizontal="center"/>
    </xf>
    <xf numFmtId="0" fontId="12" fillId="0" borderId="6" xfId="1677" applyFont="1" applyBorder="1"/>
    <xf numFmtId="0" fontId="11" fillId="0" borderId="6" xfId="1677" applyFont="1" applyBorder="1"/>
    <xf numFmtId="0" fontId="11" fillId="0" borderId="6" xfId="1677" applyFont="1" applyBorder="1" applyAlignment="1">
      <alignment horizontal="center"/>
    </xf>
    <xf numFmtId="165" fontId="11" fillId="0" borderId="6" xfId="1677" applyNumberFormat="1" applyFont="1" applyBorder="1" applyAlignment="1">
      <alignment horizontal="center"/>
    </xf>
    <xf numFmtId="165" fontId="11" fillId="0" borderId="6" xfId="1677" applyNumberFormat="1" applyFont="1" applyBorder="1"/>
    <xf numFmtId="165" fontId="11" fillId="0" borderId="0" xfId="1677" applyNumberFormat="1" applyFont="1" applyBorder="1" applyAlignment="1"/>
    <xf numFmtId="164" fontId="11" fillId="0" borderId="0" xfId="1677" applyNumberFormat="1" applyFont="1" applyAlignment="1"/>
    <xf numFmtId="0" fontId="11" fillId="0" borderId="0" xfId="1677" applyFont="1"/>
    <xf numFmtId="164" fontId="12" fillId="0" borderId="6" xfId="1677" applyNumberFormat="1" applyFont="1" applyBorder="1"/>
    <xf numFmtId="0" fontId="12" fillId="0" borderId="6" xfId="1677" applyFont="1" applyBorder="1" applyAlignment="1">
      <alignment horizontal="center"/>
    </xf>
    <xf numFmtId="0" fontId="12" fillId="0" borderId="6" xfId="1677" applyFont="1" applyBorder="1" applyAlignment="1">
      <alignment horizontal="left"/>
    </xf>
    <xf numFmtId="164" fontId="11" fillId="0" borderId="6" xfId="1677" applyNumberFormat="1" applyFont="1" applyBorder="1"/>
    <xf numFmtId="164" fontId="11" fillId="0" borderId="6" xfId="1677" applyNumberFormat="1" applyFont="1" applyBorder="1" applyAlignment="1">
      <alignment horizontal="center"/>
    </xf>
    <xf numFmtId="0" fontId="11" fillId="3" borderId="6" xfId="1677" applyFont="1" applyFill="1" applyBorder="1"/>
    <xf numFmtId="165" fontId="11" fillId="0" borderId="6" xfId="1677" applyNumberFormat="1" applyFont="1" applyFill="1" applyBorder="1" applyAlignment="1">
      <alignment horizontal="center"/>
    </xf>
    <xf numFmtId="164" fontId="11" fillId="0" borderId="6" xfId="1678" applyNumberFormat="1" applyFont="1" applyBorder="1" applyAlignment="1">
      <alignment horizontal="center"/>
    </xf>
    <xf numFmtId="0" fontId="12" fillId="0" borderId="6" xfId="1678" applyFont="1" applyBorder="1" applyAlignment="1">
      <alignment horizontal="center"/>
    </xf>
    <xf numFmtId="0" fontId="12" fillId="0" borderId="6" xfId="1678" applyFont="1" applyBorder="1"/>
    <xf numFmtId="0" fontId="11" fillId="0" borderId="6" xfId="1678" applyFont="1" applyBorder="1"/>
    <xf numFmtId="165" fontId="11" fillId="0" borderId="6" xfId="1678" applyNumberFormat="1" applyFont="1" applyBorder="1"/>
    <xf numFmtId="164" fontId="11" fillId="0" borderId="6" xfId="1678" applyNumberFormat="1" applyFont="1" applyBorder="1"/>
    <xf numFmtId="165" fontId="11" fillId="0" borderId="6" xfId="1678" applyNumberFormat="1" applyFont="1" applyBorder="1" applyAlignment="1">
      <alignment horizontal="center"/>
    </xf>
    <xf numFmtId="165" fontId="11" fillId="0" borderId="0" xfId="1678" applyNumberFormat="1" applyFont="1" applyBorder="1" applyAlignment="1"/>
    <xf numFmtId="164" fontId="11" fillId="0" borderId="0" xfId="1678" applyNumberFormat="1" applyFont="1" applyAlignment="1"/>
    <xf numFmtId="0" fontId="11" fillId="0" borderId="0" xfId="1678" applyFont="1"/>
    <xf numFmtId="0" fontId="11" fillId="0" borderId="6" xfId="1678" applyFont="1" applyBorder="1" applyAlignment="1">
      <alignment horizontal="center"/>
    </xf>
    <xf numFmtId="165" fontId="11" fillId="2" borderId="6" xfId="1678" applyNumberFormat="1" applyFont="1" applyFill="1" applyBorder="1" applyAlignment="1">
      <alignment horizontal="center"/>
    </xf>
    <xf numFmtId="164" fontId="11" fillId="0" borderId="6" xfId="1679" applyNumberFormat="1" applyFont="1" applyBorder="1" applyAlignment="1">
      <alignment horizontal="center"/>
    </xf>
    <xf numFmtId="0" fontId="11" fillId="0" borderId="6" xfId="1679" applyFont="1" applyBorder="1"/>
    <xf numFmtId="0" fontId="11" fillId="0" borderId="6" xfId="1679" applyFont="1" applyBorder="1" applyAlignment="1">
      <alignment horizontal="center"/>
    </xf>
    <xf numFmtId="165" fontId="11" fillId="0" borderId="6" xfId="1679" applyNumberFormat="1" applyFont="1" applyBorder="1" applyAlignment="1">
      <alignment horizontal="center"/>
    </xf>
    <xf numFmtId="165" fontId="11" fillId="2" borderId="6" xfId="1679" applyNumberFormat="1" applyFont="1" applyFill="1" applyBorder="1" applyAlignment="1">
      <alignment horizontal="center"/>
    </xf>
    <xf numFmtId="165" fontId="11" fillId="0" borderId="0" xfId="1679" applyNumberFormat="1" applyFont="1" applyBorder="1" applyAlignment="1"/>
    <xf numFmtId="164" fontId="11" fillId="0" borderId="0" xfId="1679" applyNumberFormat="1" applyFont="1" applyAlignment="1"/>
    <xf numFmtId="0" fontId="11" fillId="0" borderId="0" xfId="1679" applyFont="1"/>
    <xf numFmtId="0" fontId="11" fillId="3" borderId="6" xfId="1676" applyFont="1" applyFill="1" applyBorder="1"/>
    <xf numFmtId="164" fontId="11" fillId="0" borderId="6" xfId="1676" applyNumberFormat="1" applyFont="1" applyBorder="1" applyAlignment="1">
      <alignment horizontal="center"/>
    </xf>
    <xf numFmtId="164" fontId="11" fillId="0" borderId="6" xfId="1680" applyNumberFormat="1" applyFont="1" applyBorder="1" applyAlignment="1">
      <alignment horizontal="center"/>
    </xf>
    <xf numFmtId="0" fontId="11" fillId="3" borderId="6" xfId="1680" applyFont="1" applyFill="1" applyBorder="1"/>
    <xf numFmtId="0" fontId="11" fillId="0" borderId="6" xfId="1680" applyFont="1" applyBorder="1" applyAlignment="1">
      <alignment horizontal="center"/>
    </xf>
    <xf numFmtId="165" fontId="11" fillId="0" borderId="6" xfId="1680" applyNumberFormat="1" applyFont="1" applyBorder="1" applyAlignment="1">
      <alignment horizontal="center"/>
    </xf>
    <xf numFmtId="165" fontId="11" fillId="0" borderId="0" xfId="1680" applyNumberFormat="1" applyFont="1" applyBorder="1" applyAlignment="1"/>
    <xf numFmtId="164" fontId="11" fillId="0" borderId="0" xfId="1680" applyNumberFormat="1" applyFont="1" applyAlignment="1"/>
    <xf numFmtId="0" fontId="11" fillId="0" borderId="0" xfId="1680" applyFont="1"/>
    <xf numFmtId="164" fontId="12" fillId="0" borderId="6" xfId="1678" applyNumberFormat="1" applyFont="1" applyBorder="1" applyAlignment="1">
      <alignment horizontal="center"/>
    </xf>
    <xf numFmtId="0" fontId="11" fillId="0" borderId="10" xfId="1678" applyFont="1" applyBorder="1"/>
    <xf numFmtId="0" fontId="11" fillId="0" borderId="9" xfId="1678" applyFont="1" applyBorder="1" applyAlignment="1">
      <alignment horizontal="center"/>
    </xf>
    <xf numFmtId="165" fontId="11" fillId="4" borderId="6" xfId="1680" applyNumberFormat="1" applyFont="1" applyFill="1" applyBorder="1" applyAlignment="1">
      <alignment horizontal="center"/>
    </xf>
    <xf numFmtId="164" fontId="12" fillId="0" borderId="6" xfId="1270" applyNumberFormat="1" applyFont="1" applyBorder="1" applyAlignment="1">
      <alignment horizontal="center"/>
    </xf>
    <xf numFmtId="0" fontId="12" fillId="0" borderId="6" xfId="1270" applyFont="1" applyBorder="1"/>
    <xf numFmtId="0" fontId="11" fillId="0" borderId="6" xfId="1270" applyFont="1" applyBorder="1"/>
    <xf numFmtId="0" fontId="11" fillId="0" borderId="6" xfId="1270" applyFont="1" applyBorder="1" applyAlignment="1">
      <alignment horizontal="center"/>
    </xf>
    <xf numFmtId="165" fontId="11" fillId="0" borderId="6" xfId="1270" applyNumberFormat="1" applyFont="1" applyBorder="1" applyAlignment="1">
      <alignment horizontal="center"/>
    </xf>
    <xf numFmtId="165" fontId="11" fillId="0" borderId="6" xfId="1270" applyNumberFormat="1" applyFont="1" applyBorder="1"/>
    <xf numFmtId="165" fontId="11" fillId="0" borderId="0" xfId="1270" applyNumberFormat="1" applyFont="1" applyBorder="1" applyAlignment="1"/>
    <xf numFmtId="164" fontId="11" fillId="0" borderId="0" xfId="1270" applyNumberFormat="1" applyFont="1" applyAlignment="1"/>
    <xf numFmtId="0" fontId="11" fillId="0" borderId="0" xfId="1270" applyFont="1"/>
    <xf numFmtId="164" fontId="12" fillId="0" borderId="6" xfId="1270" applyNumberFormat="1" applyFont="1" applyBorder="1"/>
    <xf numFmtId="0" fontId="12" fillId="0" borderId="6" xfId="1270" applyFont="1" applyBorder="1" applyAlignment="1">
      <alignment horizontal="center"/>
    </xf>
    <xf numFmtId="0" fontId="12" fillId="0" borderId="6" xfId="1270" applyFont="1" applyBorder="1" applyAlignment="1">
      <alignment horizontal="left"/>
    </xf>
    <xf numFmtId="164" fontId="11" fillId="0" borderId="6" xfId="1270" applyNumberFormat="1" applyFont="1" applyBorder="1"/>
    <xf numFmtId="164" fontId="11" fillId="0" borderId="6" xfId="1270" applyNumberFormat="1" applyFont="1" applyBorder="1" applyAlignment="1">
      <alignment horizontal="center"/>
    </xf>
    <xf numFmtId="0" fontId="11" fillId="3" borderId="6" xfId="1270" applyFont="1" applyFill="1" applyBorder="1"/>
    <xf numFmtId="165" fontId="11" fillId="2" borderId="6" xfId="1270" applyNumberFormat="1" applyFont="1" applyFill="1" applyBorder="1" applyAlignment="1">
      <alignment horizontal="center"/>
    </xf>
    <xf numFmtId="0" fontId="2" fillId="0" borderId="0" xfId="1681"/>
    <xf numFmtId="0" fontId="10" fillId="0" borderId="0" xfId="1681" applyFont="1"/>
    <xf numFmtId="0" fontId="11" fillId="0" borderId="0" xfId="1681" applyFont="1"/>
    <xf numFmtId="0" fontId="11" fillId="0" borderId="0" xfId="1681" applyFont="1" applyAlignment="1"/>
    <xf numFmtId="0" fontId="12" fillId="0" borderId="0" xfId="1681" applyFont="1" applyAlignment="1"/>
    <xf numFmtId="165" fontId="11" fillId="0" borderId="0" xfId="1681" applyNumberFormat="1" applyFont="1" applyAlignment="1"/>
    <xf numFmtId="164" fontId="11" fillId="0" borderId="0" xfId="1681" applyNumberFormat="1" applyFont="1" applyAlignment="1"/>
    <xf numFmtId="165" fontId="11" fillId="0" borderId="0" xfId="1681" applyNumberFormat="1" applyFont="1" applyBorder="1" applyAlignment="1"/>
    <xf numFmtId="165" fontId="11" fillId="0" borderId="6" xfId="1681" applyNumberFormat="1" applyFont="1" applyBorder="1"/>
    <xf numFmtId="164" fontId="12" fillId="0" borderId="6" xfId="1681" applyNumberFormat="1" applyFont="1" applyBorder="1" applyAlignment="1">
      <alignment horizontal="center"/>
    </xf>
    <xf numFmtId="0" fontId="11" fillId="0" borderId="6" xfId="1681" applyFont="1" applyBorder="1"/>
    <xf numFmtId="0" fontId="12" fillId="0" borderId="6" xfId="1681" applyFont="1" applyBorder="1"/>
    <xf numFmtId="164" fontId="11" fillId="0" borderId="0" xfId="1681" applyNumberFormat="1" applyFont="1" applyBorder="1" applyAlignment="1"/>
    <xf numFmtId="165" fontId="11" fillId="0" borderId="6" xfId="1681" applyNumberFormat="1" applyFont="1" applyBorder="1" applyAlignment="1">
      <alignment horizontal="center"/>
    </xf>
    <xf numFmtId="0" fontId="11" fillId="0" borderId="6" xfId="1681" applyFont="1" applyBorder="1" applyAlignment="1">
      <alignment horizontal="center"/>
    </xf>
    <xf numFmtId="164" fontId="11" fillId="0" borderId="6" xfId="1681" applyNumberFormat="1" applyFont="1" applyBorder="1" applyAlignment="1">
      <alignment horizontal="center"/>
    </xf>
    <xf numFmtId="165" fontId="11" fillId="0" borderId="6" xfId="1681" applyNumberFormat="1" applyFont="1" applyFill="1" applyBorder="1" applyAlignment="1">
      <alignment horizontal="center"/>
    </xf>
    <xf numFmtId="0" fontId="11" fillId="3" borderId="6" xfId="1681" applyFont="1" applyFill="1" applyBorder="1"/>
    <xf numFmtId="164" fontId="11" fillId="0" borderId="6" xfId="1681" applyNumberFormat="1" applyFont="1" applyBorder="1"/>
    <xf numFmtId="0" fontId="12" fillId="0" borderId="6" xfId="1681" applyFont="1" applyBorder="1" applyAlignment="1">
      <alignment horizontal="left"/>
    </xf>
    <xf numFmtId="0" fontId="12" fillId="0" borderId="6" xfId="1681" applyFont="1" applyBorder="1" applyAlignment="1">
      <alignment horizontal="center"/>
    </xf>
    <xf numFmtId="164" fontId="12" fillId="0" borderId="6" xfId="1681" applyNumberFormat="1" applyFont="1" applyBorder="1"/>
    <xf numFmtId="0" fontId="11" fillId="0" borderId="0" xfId="1682" applyFont="1"/>
    <xf numFmtId="164" fontId="11" fillId="0" borderId="0" xfId="1682" applyNumberFormat="1" applyFont="1" applyAlignment="1"/>
    <xf numFmtId="165" fontId="11" fillId="0" borderId="0" xfId="1682" applyNumberFormat="1" applyFont="1" applyBorder="1" applyAlignment="1"/>
    <xf numFmtId="165" fontId="11" fillId="0" borderId="6" xfId="1682" applyNumberFormat="1" applyFont="1" applyBorder="1"/>
    <xf numFmtId="164" fontId="12" fillId="0" borderId="6" xfId="1682" applyNumberFormat="1" applyFont="1" applyBorder="1" applyAlignment="1">
      <alignment horizontal="center"/>
    </xf>
    <xf numFmtId="165" fontId="11" fillId="0" borderId="6" xfId="1682" applyNumberFormat="1" applyFont="1" applyBorder="1" applyAlignment="1">
      <alignment horizontal="center"/>
    </xf>
    <xf numFmtId="0" fontId="11" fillId="0" borderId="6" xfId="1682" applyFont="1" applyBorder="1" applyAlignment="1">
      <alignment horizontal="center"/>
    </xf>
    <xf numFmtId="0" fontId="11" fillId="0" borderId="6" xfId="1682" applyFont="1" applyBorder="1"/>
    <xf numFmtId="0" fontId="12" fillId="0" borderId="6" xfId="1682" applyFont="1" applyBorder="1"/>
    <xf numFmtId="164" fontId="11" fillId="0" borderId="6" xfId="1682" applyNumberFormat="1" applyFont="1" applyBorder="1" applyAlignment="1">
      <alignment horizontal="center"/>
    </xf>
    <xf numFmtId="0" fontId="11" fillId="3" borderId="6" xfId="1682" applyFont="1" applyFill="1" applyBorder="1"/>
    <xf numFmtId="164" fontId="11" fillId="0" borderId="6" xfId="1682" applyNumberFormat="1" applyFont="1" applyBorder="1"/>
    <xf numFmtId="0" fontId="12" fillId="0" borderId="6" xfId="1682" applyFont="1" applyBorder="1" applyAlignment="1">
      <alignment horizontal="left"/>
    </xf>
    <xf numFmtId="0" fontId="12" fillId="0" borderId="6" xfId="1682" applyFont="1" applyBorder="1" applyAlignment="1">
      <alignment horizontal="center"/>
    </xf>
    <xf numFmtId="164" fontId="12" fillId="0" borderId="6" xfId="1682" applyNumberFormat="1" applyFont="1" applyBorder="1"/>
    <xf numFmtId="165" fontId="11" fillId="2" borderId="6" xfId="1681" applyNumberFormat="1" applyFont="1" applyFill="1" applyBorder="1" applyAlignment="1">
      <alignment horizontal="center"/>
    </xf>
    <xf numFmtId="0" fontId="11" fillId="0" borderId="9" xfId="1681" applyFont="1" applyBorder="1" applyAlignment="1">
      <alignment horizontal="center"/>
    </xf>
    <xf numFmtId="0" fontId="11" fillId="0" borderId="10" xfId="1681" applyFont="1" applyBorder="1" applyAlignment="1">
      <alignment horizontal="left"/>
    </xf>
    <xf numFmtId="165" fontId="11" fillId="2" borderId="6" xfId="1683" applyNumberFormat="1" applyFont="1" applyFill="1" applyBorder="1" applyAlignment="1">
      <alignment horizontal="center"/>
    </xf>
    <xf numFmtId="0" fontId="11" fillId="0" borderId="6" xfId="1681" applyFont="1" applyBorder="1" applyAlignment="1">
      <alignment horizontal="left"/>
    </xf>
    <xf numFmtId="0" fontId="11" fillId="0" borderId="0" xfId="1684" applyFont="1"/>
    <xf numFmtId="164" fontId="11" fillId="0" borderId="0" xfId="1684" applyNumberFormat="1" applyFont="1" applyAlignment="1"/>
    <xf numFmtId="165" fontId="11" fillId="0" borderId="0" xfId="1684" applyNumberFormat="1" applyFont="1" applyBorder="1" applyAlignment="1"/>
    <xf numFmtId="164" fontId="11" fillId="0" borderId="6" xfId="1684" applyNumberFormat="1" applyFont="1" applyBorder="1" applyAlignment="1">
      <alignment horizontal="center"/>
    </xf>
    <xf numFmtId="165" fontId="11" fillId="0" borderId="6" xfId="1684" applyNumberFormat="1" applyFont="1" applyBorder="1" applyAlignment="1">
      <alignment horizontal="center"/>
    </xf>
    <xf numFmtId="0" fontId="11" fillId="0" borderId="6" xfId="1684" applyFont="1" applyBorder="1" applyAlignment="1">
      <alignment horizontal="center"/>
    </xf>
    <xf numFmtId="0" fontId="11" fillId="0" borderId="6" xfId="1684" applyFont="1" applyBorder="1"/>
    <xf numFmtId="0" fontId="12" fillId="0" borderId="10" xfId="1681" applyFont="1" applyBorder="1"/>
    <xf numFmtId="165" fontId="11" fillId="0" borderId="6" xfId="1681" applyNumberFormat="1" applyFont="1" applyBorder="1" applyAlignment="1">
      <alignment horizontal="center" vertical="justify"/>
    </xf>
    <xf numFmtId="0" fontId="12" fillId="0" borderId="6" xfId="1681" applyFont="1" applyBorder="1" applyAlignment="1">
      <alignment horizontal="center" vertical="justify"/>
    </xf>
    <xf numFmtId="0" fontId="11" fillId="0" borderId="6" xfId="1681" applyFont="1" applyBorder="1" applyAlignment="1">
      <alignment horizontal="center" vertical="justify"/>
    </xf>
    <xf numFmtId="14" fontId="13" fillId="0" borderId="6" xfId="1681" applyNumberFormat="1" applyFont="1" applyBorder="1" applyAlignment="1">
      <alignment horizontal="center" vertical="justify"/>
    </xf>
    <xf numFmtId="164" fontId="11" fillId="0" borderId="6" xfId="1681" applyNumberFormat="1" applyFont="1" applyBorder="1" applyAlignment="1">
      <alignment horizontal="center" vertical="justify"/>
    </xf>
    <xf numFmtId="165" fontId="11" fillId="0" borderId="0" xfId="1681" applyNumberFormat="1" applyFont="1"/>
    <xf numFmtId="166" fontId="11" fillId="0" borderId="0" xfId="1681" applyNumberFormat="1" applyFont="1"/>
    <xf numFmtId="0" fontId="13" fillId="0" borderId="0" xfId="1681" applyFont="1"/>
    <xf numFmtId="164" fontId="10" fillId="0" borderId="0" xfId="1681" applyNumberFormat="1" applyFont="1"/>
    <xf numFmtId="165" fontId="11" fillId="0" borderId="0" xfId="1681" applyNumberFormat="1" applyFont="1" applyBorder="1"/>
    <xf numFmtId="166" fontId="11" fillId="0" borderId="6" xfId="1681" applyNumberFormat="1" applyFont="1" applyBorder="1"/>
    <xf numFmtId="0" fontId="12" fillId="0" borderId="9" xfId="1681" applyFont="1" applyBorder="1" applyAlignment="1">
      <alignment horizontal="center"/>
    </xf>
    <xf numFmtId="164" fontId="10" fillId="0" borderId="0" xfId="1681" applyNumberFormat="1" applyFont="1" applyBorder="1"/>
    <xf numFmtId="0" fontId="11" fillId="0" borderId="0" xfId="1681" applyFont="1" applyBorder="1" applyAlignment="1">
      <alignment horizontal="left"/>
    </xf>
    <xf numFmtId="166" fontId="11" fillId="0" borderId="0" xfId="1681" applyNumberFormat="1" applyFont="1" applyAlignment="1">
      <alignment horizontal="left"/>
    </xf>
    <xf numFmtId="164" fontId="11" fillId="0" borderId="0" xfId="1681" applyNumberFormat="1" applyFont="1" applyBorder="1" applyAlignment="1">
      <alignment vertical="center"/>
    </xf>
    <xf numFmtId="165" fontId="11" fillId="2" borderId="6" xfId="1682" applyNumberFormat="1" applyFont="1" applyFill="1" applyBorder="1" applyAlignment="1">
      <alignment horizontal="center"/>
    </xf>
    <xf numFmtId="0" fontId="10" fillId="0" borderId="0" xfId="1685" applyFont="1"/>
    <xf numFmtId="0" fontId="11" fillId="0" borderId="0" xfId="1685" applyFont="1" applyAlignment="1"/>
    <xf numFmtId="164" fontId="10" fillId="0" borderId="0" xfId="1685" applyNumberFormat="1" applyFont="1"/>
    <xf numFmtId="166" fontId="11" fillId="0" borderId="0" xfId="1685" applyNumberFormat="1" applyFont="1"/>
    <xf numFmtId="165" fontId="11" fillId="0" borderId="0" xfId="1685" applyNumberFormat="1" applyFont="1"/>
    <xf numFmtId="164" fontId="11" fillId="0" borderId="0" xfId="1685" applyNumberFormat="1" applyFont="1" applyBorder="1" applyAlignment="1">
      <alignment vertical="center"/>
    </xf>
    <xf numFmtId="164" fontId="11" fillId="0" borderId="0" xfId="1685" applyNumberFormat="1" applyFont="1" applyBorder="1" applyAlignment="1"/>
    <xf numFmtId="0" fontId="11" fillId="0" borderId="6" xfId="1685" applyFont="1" applyBorder="1" applyAlignment="1">
      <alignment horizontal="center"/>
    </xf>
    <xf numFmtId="0" fontId="11" fillId="0" borderId="6" xfId="1685" applyFont="1" applyBorder="1"/>
    <xf numFmtId="165" fontId="11" fillId="0" borderId="6" xfId="1685" applyNumberFormat="1" applyFont="1" applyBorder="1"/>
    <xf numFmtId="166" fontId="11" fillId="0" borderId="6" xfId="1685" applyNumberFormat="1" applyFont="1" applyBorder="1"/>
    <xf numFmtId="0" fontId="11" fillId="0" borderId="9" xfId="1685" applyFont="1" applyBorder="1" applyAlignment="1">
      <alignment horizontal="center"/>
    </xf>
    <xf numFmtId="166" fontId="11" fillId="0" borderId="0" xfId="1685" applyNumberFormat="1" applyFont="1" applyAlignment="1">
      <alignment horizontal="left"/>
    </xf>
    <xf numFmtId="0" fontId="11" fillId="0" borderId="0" xfId="1685" applyFont="1" applyBorder="1" applyAlignment="1">
      <alignment horizontal="left"/>
    </xf>
    <xf numFmtId="0" fontId="12" fillId="0" borderId="6" xfId="1685" applyFont="1" applyBorder="1"/>
    <xf numFmtId="165" fontId="11" fillId="0" borderId="0" xfId="1685" applyNumberFormat="1" applyFont="1" applyBorder="1"/>
    <xf numFmtId="164" fontId="10" fillId="0" borderId="0" xfId="1685" applyNumberFormat="1" applyFont="1" applyBorder="1"/>
    <xf numFmtId="0" fontId="12" fillId="0" borderId="9" xfId="1685" applyFont="1" applyBorder="1" applyAlignment="1">
      <alignment horizontal="center"/>
    </xf>
    <xf numFmtId="0" fontId="11" fillId="0" borderId="0" xfId="1685" applyFont="1"/>
    <xf numFmtId="0" fontId="13" fillId="0" borderId="0" xfId="1685" applyFont="1" applyAlignment="1"/>
    <xf numFmtId="164" fontId="11" fillId="0" borderId="6" xfId="1685" applyNumberFormat="1" applyFont="1" applyBorder="1" applyAlignment="1">
      <alignment horizontal="center" vertical="justify"/>
    </xf>
    <xf numFmtId="0" fontId="11" fillId="0" borderId="6" xfId="1685" applyFont="1" applyBorder="1" applyAlignment="1">
      <alignment horizontal="center" vertical="justify"/>
    </xf>
    <xf numFmtId="165" fontId="11" fillId="0" borderId="6" xfId="1685" applyNumberFormat="1" applyFont="1" applyBorder="1" applyAlignment="1">
      <alignment horizontal="center" vertical="justify"/>
    </xf>
    <xf numFmtId="164" fontId="12" fillId="0" borderId="6" xfId="1685" applyNumberFormat="1" applyFont="1" applyBorder="1" applyAlignment="1">
      <alignment horizontal="center"/>
    </xf>
    <xf numFmtId="0" fontId="12" fillId="0" borderId="6" xfId="1685" applyFont="1" applyBorder="1" applyAlignment="1">
      <alignment horizontal="center" vertical="justify"/>
    </xf>
    <xf numFmtId="14" fontId="13" fillId="0" borderId="6" xfId="1685" applyNumberFormat="1" applyFont="1" applyBorder="1" applyAlignment="1">
      <alignment horizontal="center" vertical="justify"/>
    </xf>
    <xf numFmtId="0" fontId="12" fillId="0" borderId="10" xfId="1685" applyFont="1" applyBorder="1"/>
    <xf numFmtId="165" fontId="11" fillId="0" borderId="6" xfId="1685" applyNumberFormat="1" applyFont="1" applyBorder="1" applyAlignment="1">
      <alignment horizontal="center"/>
    </xf>
    <xf numFmtId="165" fontId="11" fillId="0" borderId="0" xfId="1685" applyNumberFormat="1" applyFont="1" applyBorder="1" applyAlignment="1"/>
    <xf numFmtId="164" fontId="11" fillId="0" borderId="0" xfId="1685" applyNumberFormat="1" applyFont="1" applyAlignment="1"/>
    <xf numFmtId="164" fontId="11" fillId="0" borderId="6" xfId="1686" applyNumberFormat="1" applyFont="1" applyBorder="1" applyAlignment="1">
      <alignment horizontal="center"/>
    </xf>
    <xf numFmtId="0" fontId="12" fillId="0" borderId="6" xfId="1686" applyFont="1" applyBorder="1" applyAlignment="1">
      <alignment horizontal="center"/>
    </xf>
    <xf numFmtId="0" fontId="12" fillId="0" borderId="6" xfId="1686" applyFont="1" applyBorder="1"/>
    <xf numFmtId="0" fontId="11" fillId="0" borderId="6" xfId="1686" applyFont="1" applyBorder="1"/>
    <xf numFmtId="165" fontId="11" fillId="0" borderId="6" xfId="1686" applyNumberFormat="1" applyFont="1" applyBorder="1"/>
    <xf numFmtId="164" fontId="11" fillId="0" borderId="6" xfId="1686" applyNumberFormat="1" applyFont="1" applyBorder="1"/>
    <xf numFmtId="165" fontId="11" fillId="0" borderId="6" xfId="1686" applyNumberFormat="1" applyFont="1" applyBorder="1" applyAlignment="1">
      <alignment horizontal="center"/>
    </xf>
    <xf numFmtId="165" fontId="11" fillId="0" borderId="0" xfId="1686" applyNumberFormat="1" applyFont="1" applyBorder="1" applyAlignment="1"/>
    <xf numFmtId="164" fontId="11" fillId="0" borderId="0" xfId="1686" applyNumberFormat="1" applyFont="1" applyAlignment="1"/>
    <xf numFmtId="0" fontId="11" fillId="0" borderId="0" xfId="1686" applyFont="1"/>
    <xf numFmtId="0" fontId="11" fillId="0" borderId="6" xfId="1686" applyFont="1" applyBorder="1" applyAlignment="1">
      <alignment horizontal="center"/>
    </xf>
    <xf numFmtId="165" fontId="11" fillId="0" borderId="6" xfId="1686" applyNumberFormat="1" applyFont="1" applyFill="1" applyBorder="1" applyAlignment="1">
      <alignment horizontal="center"/>
    </xf>
    <xf numFmtId="165" fontId="11" fillId="2" borderId="6" xfId="1686" applyNumberFormat="1" applyFont="1" applyFill="1" applyBorder="1" applyAlignment="1">
      <alignment horizontal="center"/>
    </xf>
    <xf numFmtId="164" fontId="12" fillId="0" borderId="6" xfId="1686" applyNumberFormat="1" applyFont="1" applyBorder="1" applyAlignment="1">
      <alignment horizontal="center"/>
    </xf>
    <xf numFmtId="164" fontId="12" fillId="0" borderId="6" xfId="1687" applyNumberFormat="1" applyFont="1" applyBorder="1"/>
    <xf numFmtId="0" fontId="12" fillId="0" borderId="6" xfId="1687" applyFont="1" applyBorder="1" applyAlignment="1">
      <alignment horizontal="center"/>
    </xf>
    <xf numFmtId="0" fontId="12" fillId="0" borderId="6" xfId="1687" applyFont="1" applyBorder="1" applyAlignment="1">
      <alignment horizontal="left"/>
    </xf>
    <xf numFmtId="0" fontId="11" fillId="0" borderId="6" xfId="1687" applyFont="1" applyBorder="1"/>
    <xf numFmtId="165" fontId="11" fillId="0" borderId="6" xfId="1687" applyNumberFormat="1" applyFont="1" applyBorder="1"/>
    <xf numFmtId="164" fontId="11" fillId="0" borderId="6" xfId="1687" applyNumberFormat="1" applyFont="1" applyBorder="1"/>
    <xf numFmtId="165" fontId="11" fillId="0" borderId="0" xfId="1687" applyNumberFormat="1" applyFont="1" applyBorder="1" applyAlignment="1"/>
    <xf numFmtId="164" fontId="11" fillId="0" borderId="0" xfId="1687" applyNumberFormat="1" applyFont="1" applyAlignment="1"/>
    <xf numFmtId="0" fontId="11" fillId="0" borderId="0" xfId="1687" applyFont="1"/>
    <xf numFmtId="164" fontId="11" fillId="0" borderId="6" xfId="1687" applyNumberFormat="1" applyFont="1" applyBorder="1" applyAlignment="1">
      <alignment horizontal="center"/>
    </xf>
    <xf numFmtId="0" fontId="11" fillId="0" borderId="6" xfId="1687" applyFont="1" applyBorder="1" applyAlignment="1">
      <alignment horizontal="center"/>
    </xf>
    <xf numFmtId="0" fontId="11" fillId="3" borderId="6" xfId="1687" applyFont="1" applyFill="1" applyBorder="1"/>
    <xf numFmtId="165" fontId="11" fillId="0" borderId="6" xfId="1687" applyNumberFormat="1" applyFont="1" applyBorder="1" applyAlignment="1">
      <alignment horizontal="center"/>
    </xf>
    <xf numFmtId="165" fontId="11" fillId="0" borderId="6" xfId="1687" applyNumberFormat="1" applyFont="1" applyFill="1" applyBorder="1" applyAlignment="1">
      <alignment horizontal="center"/>
    </xf>
    <xf numFmtId="164" fontId="12" fillId="0" borderId="6" xfId="1687" applyNumberFormat="1" applyFont="1" applyBorder="1" applyAlignment="1">
      <alignment horizontal="center"/>
    </xf>
    <xf numFmtId="0" fontId="12" fillId="0" borderId="6" xfId="1687" applyFont="1" applyBorder="1"/>
    <xf numFmtId="164" fontId="12" fillId="0" borderId="6" xfId="1685" applyNumberFormat="1" applyFont="1" applyBorder="1"/>
    <xf numFmtId="0" fontId="12" fillId="0" borderId="6" xfId="1685" applyFont="1" applyBorder="1" applyAlignment="1">
      <alignment horizontal="center"/>
    </xf>
    <xf numFmtId="0" fontId="12" fillId="0" borderId="6" xfId="1685" applyFont="1" applyBorder="1" applyAlignment="1">
      <alignment horizontal="left"/>
    </xf>
    <xf numFmtId="164" fontId="11" fillId="0" borderId="6" xfId="1685" applyNumberFormat="1" applyFont="1" applyBorder="1"/>
    <xf numFmtId="164" fontId="11" fillId="0" borderId="6" xfId="1685" applyNumberFormat="1" applyFont="1" applyBorder="1" applyAlignment="1">
      <alignment horizontal="center"/>
    </xf>
    <xf numFmtId="0" fontId="11" fillId="3" borderId="6" xfId="1685" applyFont="1" applyFill="1" applyBorder="1"/>
    <xf numFmtId="165" fontId="11" fillId="0" borderId="6" xfId="1685" applyNumberFormat="1" applyFont="1" applyFill="1" applyBorder="1" applyAlignment="1">
      <alignment horizontal="center"/>
    </xf>
    <xf numFmtId="165" fontId="11" fillId="0" borderId="0" xfId="1685" applyNumberFormat="1" applyFont="1" applyAlignment="1"/>
    <xf numFmtId="0" fontId="12" fillId="0" borderId="0" xfId="1685" applyFont="1" applyAlignment="1"/>
    <xf numFmtId="0" fontId="2" fillId="0" borderId="0" xfId="1685"/>
    <xf numFmtId="164" fontId="12" fillId="0" borderId="6" xfId="1688" applyNumberFormat="1" applyFont="1" applyBorder="1" applyAlignment="1">
      <alignment horizontal="center"/>
    </xf>
    <xf numFmtId="0" fontId="12" fillId="0" borderId="6" xfId="1688" applyFont="1" applyBorder="1"/>
    <xf numFmtId="0" fontId="14" fillId="0" borderId="6" xfId="1688" applyFont="1" applyBorder="1" applyAlignment="1">
      <alignment horizontal="center"/>
    </xf>
    <xf numFmtId="0" fontId="11" fillId="0" borderId="6" xfId="1688" applyFont="1" applyBorder="1" applyAlignment="1">
      <alignment horizontal="center"/>
    </xf>
    <xf numFmtId="165" fontId="11" fillId="0" borderId="6" xfId="1688" applyNumberFormat="1" applyFont="1" applyBorder="1" applyAlignment="1">
      <alignment horizontal="center"/>
    </xf>
    <xf numFmtId="165" fontId="11" fillId="0" borderId="6" xfId="1688" applyNumberFormat="1" applyFont="1" applyBorder="1"/>
    <xf numFmtId="165" fontId="11" fillId="0" borderId="0" xfId="1688" applyNumberFormat="1" applyFont="1" applyBorder="1" applyAlignment="1"/>
    <xf numFmtId="164" fontId="11" fillId="0" borderId="0" xfId="1688" applyNumberFormat="1" applyFont="1" applyAlignment="1"/>
    <xf numFmtId="0" fontId="11" fillId="0" borderId="0" xfId="1688" applyFont="1"/>
    <xf numFmtId="165" fontId="11" fillId="0" borderId="6" xfId="1682" applyNumberFormat="1" applyFont="1" applyFill="1" applyBorder="1" applyAlignment="1">
      <alignment horizontal="center"/>
    </xf>
    <xf numFmtId="164" fontId="11" fillId="0" borderId="6" xfId="1689" applyNumberFormat="1" applyFont="1" applyBorder="1" applyAlignment="1">
      <alignment horizontal="center"/>
    </xf>
    <xf numFmtId="0" fontId="12" fillId="0" borderId="6" xfId="1689" applyFont="1" applyBorder="1" applyAlignment="1">
      <alignment horizontal="center"/>
    </xf>
    <xf numFmtId="0" fontId="12" fillId="0" borderId="6" xfId="1689" applyFont="1" applyBorder="1"/>
    <xf numFmtId="0" fontId="11" fillId="0" borderId="6" xfId="1689" applyFont="1" applyBorder="1"/>
    <xf numFmtId="165" fontId="11" fillId="0" borderId="6" xfId="1689" applyNumberFormat="1" applyFont="1" applyBorder="1"/>
    <xf numFmtId="164" fontId="11" fillId="0" borderId="6" xfId="1689" applyNumberFormat="1" applyFont="1" applyBorder="1"/>
    <xf numFmtId="165" fontId="11" fillId="0" borderId="6" xfId="1689" applyNumberFormat="1" applyFont="1" applyBorder="1" applyAlignment="1">
      <alignment horizontal="center"/>
    </xf>
    <xf numFmtId="165" fontId="11" fillId="0" borderId="0" xfId="1689" applyNumberFormat="1" applyFont="1" applyBorder="1" applyAlignment="1"/>
    <xf numFmtId="164" fontId="11" fillId="0" borderId="0" xfId="1689" applyNumberFormat="1" applyFont="1" applyAlignment="1"/>
    <xf numFmtId="0" fontId="11" fillId="0" borderId="0" xfId="1689" applyFont="1"/>
    <xf numFmtId="0" fontId="11" fillId="0" borderId="6" xfId="1689" applyFont="1" applyBorder="1" applyAlignment="1">
      <alignment horizontal="center"/>
    </xf>
    <xf numFmtId="165" fontId="11" fillId="2" borderId="6" xfId="1689" applyNumberFormat="1" applyFont="1" applyFill="1" applyBorder="1" applyAlignment="1">
      <alignment horizontal="center"/>
    </xf>
    <xf numFmtId="164" fontId="11" fillId="0" borderId="6" xfId="1690" applyNumberFormat="1" applyFont="1" applyBorder="1" applyAlignment="1">
      <alignment horizontal="center"/>
    </xf>
    <xf numFmtId="0" fontId="11" fillId="0" borderId="6" xfId="1690" applyFont="1" applyBorder="1"/>
    <xf numFmtId="0" fontId="11" fillId="0" borderId="6" xfId="1690" applyFont="1" applyBorder="1" applyAlignment="1">
      <alignment horizontal="center"/>
    </xf>
    <xf numFmtId="165" fontId="11" fillId="0" borderId="6" xfId="1690" applyNumberFormat="1" applyFont="1" applyBorder="1" applyAlignment="1">
      <alignment horizontal="center"/>
    </xf>
    <xf numFmtId="165" fontId="11" fillId="2" borderId="6" xfId="1690" applyNumberFormat="1" applyFont="1" applyFill="1" applyBorder="1" applyAlignment="1">
      <alignment horizontal="center"/>
    </xf>
    <xf numFmtId="165" fontId="11" fillId="0" borderId="0" xfId="1690" applyNumberFormat="1" applyFont="1" applyBorder="1" applyAlignment="1"/>
    <xf numFmtId="164" fontId="11" fillId="0" borderId="0" xfId="1690" applyNumberFormat="1" applyFont="1" applyAlignment="1"/>
    <xf numFmtId="0" fontId="11" fillId="0" borderId="0" xfId="1690" applyFont="1"/>
    <xf numFmtId="0" fontId="11" fillId="3" borderId="6" xfId="1688" applyFont="1" applyFill="1" applyBorder="1"/>
    <xf numFmtId="164" fontId="11" fillId="0" borderId="6" xfId="1688" applyNumberFormat="1" applyFont="1" applyBorder="1" applyAlignment="1">
      <alignment horizontal="center"/>
    </xf>
    <xf numFmtId="164" fontId="11" fillId="0" borderId="6" xfId="1691" applyNumberFormat="1" applyFont="1" applyBorder="1" applyAlignment="1">
      <alignment horizontal="center"/>
    </xf>
    <xf numFmtId="0" fontId="11" fillId="3" borderId="6" xfId="1691" applyFont="1" applyFill="1" applyBorder="1"/>
    <xf numFmtId="0" fontId="11" fillId="0" borderId="6" xfId="1691" applyFont="1" applyBorder="1" applyAlignment="1">
      <alignment horizontal="center"/>
    </xf>
    <xf numFmtId="165" fontId="11" fillId="0" borderId="6" xfId="1691" applyNumberFormat="1" applyFont="1" applyBorder="1" applyAlignment="1">
      <alignment horizontal="center"/>
    </xf>
    <xf numFmtId="165" fontId="11" fillId="4" borderId="6" xfId="1691" applyNumberFormat="1" applyFont="1" applyFill="1" applyBorder="1" applyAlignment="1">
      <alignment horizontal="center"/>
    </xf>
    <xf numFmtId="165" fontId="11" fillId="0" borderId="0" xfId="1691" applyNumberFormat="1" applyFont="1" applyBorder="1" applyAlignment="1"/>
    <xf numFmtId="164" fontId="11" fillId="0" borderId="0" xfId="1691" applyNumberFormat="1" applyFont="1" applyAlignment="1"/>
    <xf numFmtId="0" fontId="11" fillId="0" borderId="0" xfId="1691" applyFont="1"/>
    <xf numFmtId="164" fontId="12" fillId="0" borderId="6" xfId="1689" applyNumberFormat="1" applyFont="1" applyBorder="1" applyAlignment="1">
      <alignment horizontal="center"/>
    </xf>
    <xf numFmtId="0" fontId="11" fillId="0" borderId="10" xfId="1689" applyFont="1" applyBorder="1"/>
    <xf numFmtId="0" fontId="11" fillId="0" borderId="9" xfId="1689" applyFont="1" applyBorder="1" applyAlignment="1">
      <alignment horizontal="center"/>
    </xf>
    <xf numFmtId="164" fontId="12" fillId="0" borderId="6" xfId="1688" applyNumberFormat="1" applyFont="1" applyBorder="1"/>
    <xf numFmtId="0" fontId="12" fillId="0" borderId="6" xfId="1688" applyFont="1" applyBorder="1" applyAlignment="1">
      <alignment horizontal="center"/>
    </xf>
    <xf numFmtId="0" fontId="12" fillId="0" borderId="6" xfId="1688" applyFont="1" applyBorder="1" applyAlignment="1">
      <alignment horizontal="left"/>
    </xf>
    <xf numFmtId="0" fontId="11" fillId="0" borderId="6" xfId="1688" applyFont="1" applyBorder="1"/>
    <xf numFmtId="164" fontId="11" fillId="0" borderId="6" xfId="1688" applyNumberFormat="1" applyFont="1" applyBorder="1"/>
    <xf numFmtId="165" fontId="11" fillId="0" borderId="6" xfId="1688" applyNumberFormat="1" applyFont="1" applyFill="1" applyBorder="1" applyAlignment="1">
      <alignment horizontal="center"/>
    </xf>
    <xf numFmtId="165" fontId="11" fillId="4" borderId="6" xfId="1681" applyNumberFormat="1" applyFont="1" applyFill="1" applyBorder="1" applyAlignment="1">
      <alignment horizontal="center"/>
    </xf>
    <xf numFmtId="0" fontId="10" fillId="0" borderId="0" xfId="1692" applyFont="1"/>
    <xf numFmtId="0" fontId="11" fillId="0" borderId="0" xfId="1692" applyFont="1" applyAlignment="1"/>
    <xf numFmtId="164" fontId="10" fillId="0" borderId="0" xfId="1692" applyNumberFormat="1" applyFont="1"/>
    <xf numFmtId="166" fontId="11" fillId="0" borderId="0" xfId="1692" applyNumberFormat="1" applyFont="1"/>
    <xf numFmtId="165" fontId="11" fillId="0" borderId="0" xfId="1692" applyNumberFormat="1" applyFont="1"/>
    <xf numFmtId="164" fontId="11" fillId="0" borderId="0" xfId="1692" applyNumberFormat="1" applyFont="1" applyBorder="1" applyAlignment="1">
      <alignment vertical="center"/>
    </xf>
    <xf numFmtId="164" fontId="11" fillId="0" borderId="0" xfId="1692" applyNumberFormat="1" applyFont="1" applyBorder="1" applyAlignment="1"/>
    <xf numFmtId="0" fontId="11" fillId="0" borderId="6" xfId="1692" applyFont="1" applyBorder="1" applyAlignment="1">
      <alignment horizontal="center"/>
    </xf>
    <xf numFmtId="0" fontId="11" fillId="0" borderId="6" xfId="1692" applyFont="1" applyBorder="1"/>
    <xf numFmtId="165" fontId="11" fillId="0" borderId="6" xfId="1692" applyNumberFormat="1" applyFont="1" applyBorder="1"/>
    <xf numFmtId="166" fontId="11" fillId="0" borderId="6" xfId="1692" applyNumberFormat="1" applyFont="1" applyBorder="1"/>
    <xf numFmtId="0" fontId="11" fillId="0" borderId="9" xfId="1692" applyFont="1" applyBorder="1" applyAlignment="1">
      <alignment horizontal="center"/>
    </xf>
    <xf numFmtId="166" fontId="11" fillId="0" borderId="0" xfId="1692" applyNumberFormat="1" applyFont="1" applyAlignment="1">
      <alignment horizontal="left"/>
    </xf>
    <xf numFmtId="0" fontId="11" fillId="0" borderId="0" xfId="1692" applyFont="1" applyBorder="1" applyAlignment="1">
      <alignment horizontal="left"/>
    </xf>
    <xf numFmtId="0" fontId="12" fillId="0" borderId="6" xfId="1692" applyFont="1" applyBorder="1"/>
    <xf numFmtId="165" fontId="11" fillId="0" borderId="0" xfId="1692" applyNumberFormat="1" applyFont="1" applyBorder="1"/>
    <xf numFmtId="164" fontId="10" fillId="0" borderId="0" xfId="1692" applyNumberFormat="1" applyFont="1" applyBorder="1"/>
    <xf numFmtId="0" fontId="12" fillId="0" borderId="9" xfId="1692" applyFont="1" applyBorder="1" applyAlignment="1">
      <alignment horizontal="center"/>
    </xf>
    <xf numFmtId="0" fontId="11" fillId="0" borderId="0" xfId="1692" applyFont="1"/>
    <xf numFmtId="0" fontId="13" fillId="0" borderId="0" xfId="1692" applyFont="1"/>
    <xf numFmtId="164" fontId="11" fillId="0" borderId="6" xfId="1692" applyNumberFormat="1" applyFont="1" applyBorder="1" applyAlignment="1">
      <alignment horizontal="center" vertical="justify"/>
    </xf>
    <xf numFmtId="0" fontId="11" fillId="0" borderId="6" xfId="1692" applyFont="1" applyBorder="1" applyAlignment="1">
      <alignment horizontal="center" vertical="justify"/>
    </xf>
    <xf numFmtId="165" fontId="11" fillId="0" borderId="6" xfId="1692" applyNumberFormat="1" applyFont="1" applyBorder="1" applyAlignment="1">
      <alignment horizontal="center" vertical="justify"/>
    </xf>
    <xf numFmtId="164" fontId="12" fillId="0" borderId="6" xfId="1692" applyNumberFormat="1" applyFont="1" applyBorder="1" applyAlignment="1">
      <alignment horizontal="center"/>
    </xf>
    <xf numFmtId="0" fontId="12" fillId="0" borderId="6" xfId="1692" applyFont="1" applyBorder="1" applyAlignment="1">
      <alignment horizontal="center" vertical="justify"/>
    </xf>
    <xf numFmtId="14" fontId="13" fillId="0" borderId="6" xfId="1692" applyNumberFormat="1" applyFont="1" applyBorder="1" applyAlignment="1">
      <alignment horizontal="center" vertical="justify"/>
    </xf>
    <xf numFmtId="164" fontId="12" fillId="0" borderId="6" xfId="1693" applyNumberFormat="1" applyFont="1" applyBorder="1" applyAlignment="1">
      <alignment horizontal="center"/>
    </xf>
    <xf numFmtId="0" fontId="12" fillId="0" borderId="6" xfId="1693" applyFont="1" applyBorder="1"/>
    <xf numFmtId="0" fontId="13" fillId="0" borderId="6" xfId="1693" applyFont="1" applyBorder="1" applyAlignment="1">
      <alignment horizontal="center"/>
    </xf>
    <xf numFmtId="0" fontId="11" fillId="0" borderId="6" xfId="1693" applyFont="1" applyBorder="1" applyAlignment="1">
      <alignment horizontal="center"/>
    </xf>
    <xf numFmtId="165" fontId="11" fillId="0" borderId="6" xfId="1693" applyNumberFormat="1" applyFont="1" applyBorder="1" applyAlignment="1">
      <alignment horizontal="center"/>
    </xf>
    <xf numFmtId="165" fontId="11" fillId="0" borderId="6" xfId="1693" applyNumberFormat="1" applyFont="1" applyBorder="1"/>
    <xf numFmtId="165" fontId="11" fillId="0" borderId="0" xfId="1693" applyNumberFormat="1" applyFont="1" applyBorder="1" applyAlignment="1"/>
    <xf numFmtId="164" fontId="11" fillId="0" borderId="0" xfId="1693" applyNumberFormat="1" applyFont="1" applyAlignment="1"/>
    <xf numFmtId="0" fontId="11" fillId="0" borderId="0" xfId="1693" applyFont="1"/>
    <xf numFmtId="164" fontId="11" fillId="0" borderId="6" xfId="1692" applyNumberFormat="1" applyFont="1" applyBorder="1" applyAlignment="1">
      <alignment horizontal="center"/>
    </xf>
    <xf numFmtId="0" fontId="12" fillId="0" borderId="6" xfId="1692" applyFont="1" applyBorder="1" applyAlignment="1">
      <alignment horizontal="center"/>
    </xf>
    <xf numFmtId="165" fontId="11" fillId="0" borderId="6" xfId="1692" applyNumberFormat="1" applyFont="1" applyBorder="1" applyAlignment="1">
      <alignment horizontal="center"/>
    </xf>
    <xf numFmtId="165" fontId="11" fillId="0" borderId="0" xfId="1692" applyNumberFormat="1" applyFont="1" applyBorder="1" applyAlignment="1"/>
    <xf numFmtId="164" fontId="11" fillId="0" borderId="0" xfId="1692" applyNumberFormat="1" applyFont="1" applyAlignment="1"/>
    <xf numFmtId="164" fontId="11" fillId="0" borderId="6" xfId="1694" applyNumberFormat="1" applyFont="1" applyBorder="1" applyAlignment="1">
      <alignment horizontal="center"/>
    </xf>
    <xf numFmtId="0" fontId="11" fillId="0" borderId="6" xfId="1694" applyFont="1" applyBorder="1" applyAlignment="1">
      <alignment horizontal="center"/>
    </xf>
    <xf numFmtId="0" fontId="11" fillId="0" borderId="6" xfId="1694" applyFont="1" applyBorder="1"/>
    <xf numFmtId="165" fontId="11" fillId="0" borderId="6" xfId="1694" applyNumberFormat="1" applyFont="1" applyBorder="1" applyAlignment="1">
      <alignment horizontal="center"/>
    </xf>
    <xf numFmtId="165" fontId="11" fillId="2" borderId="6" xfId="1694" applyNumberFormat="1" applyFont="1" applyFill="1" applyBorder="1" applyAlignment="1">
      <alignment horizontal="center"/>
    </xf>
    <xf numFmtId="165" fontId="11" fillId="0" borderId="0" xfId="1694" applyNumberFormat="1" applyFont="1" applyBorder="1" applyAlignment="1"/>
    <xf numFmtId="164" fontId="11" fillId="0" borderId="0" xfId="1694" applyNumberFormat="1" applyFont="1" applyAlignment="1"/>
    <xf numFmtId="0" fontId="11" fillId="0" borderId="0" xfId="1694" applyFont="1"/>
    <xf numFmtId="164" fontId="11" fillId="0" borderId="6" xfId="1695" applyNumberFormat="1" applyFont="1" applyBorder="1" applyAlignment="1">
      <alignment horizontal="center"/>
    </xf>
    <xf numFmtId="0" fontId="11" fillId="0" borderId="6" xfId="1695" applyFont="1" applyBorder="1"/>
    <xf numFmtId="0" fontId="11" fillId="0" borderId="6" xfId="1695" applyFont="1" applyBorder="1" applyAlignment="1">
      <alignment horizontal="center"/>
    </xf>
    <xf numFmtId="165" fontId="11" fillId="0" borderId="6" xfId="1695" applyNumberFormat="1" applyFont="1" applyBorder="1" applyAlignment="1">
      <alignment horizontal="center"/>
    </xf>
    <xf numFmtId="165" fontId="11" fillId="2" borderId="6" xfId="1695" applyNumberFormat="1" applyFont="1" applyFill="1" applyBorder="1" applyAlignment="1">
      <alignment horizontal="center"/>
    </xf>
    <xf numFmtId="165" fontId="11" fillId="0" borderId="0" xfId="1695" applyNumberFormat="1" applyFont="1" applyBorder="1" applyAlignment="1"/>
    <xf numFmtId="164" fontId="11" fillId="0" borderId="0" xfId="1695" applyNumberFormat="1" applyFont="1" applyAlignment="1"/>
    <xf numFmtId="0" fontId="11" fillId="0" borderId="0" xfId="1695" applyFont="1"/>
    <xf numFmtId="0" fontId="11" fillId="3" borderId="6" xfId="1692" applyFont="1" applyFill="1" applyBorder="1"/>
    <xf numFmtId="165" fontId="11" fillId="2" borderId="6" xfId="1692" applyNumberFormat="1" applyFont="1" applyFill="1" applyBorder="1" applyAlignment="1">
      <alignment horizontal="center"/>
    </xf>
    <xf numFmtId="164" fontId="11" fillId="0" borderId="6" xfId="1696" applyNumberFormat="1" applyFont="1" applyBorder="1" applyAlignment="1">
      <alignment horizontal="center"/>
    </xf>
    <xf numFmtId="0" fontId="11" fillId="0" borderId="6" xfId="1696" applyFont="1" applyBorder="1"/>
    <xf numFmtId="0" fontId="11" fillId="0" borderId="6" xfId="1696" applyFont="1" applyBorder="1" applyAlignment="1">
      <alignment horizontal="center"/>
    </xf>
    <xf numFmtId="165" fontId="11" fillId="0" borderId="6" xfId="1696" applyNumberFormat="1" applyFont="1" applyBorder="1" applyAlignment="1">
      <alignment horizontal="center"/>
    </xf>
    <xf numFmtId="165" fontId="11" fillId="2" borderId="6" xfId="1696" applyNumberFormat="1" applyFont="1" applyFill="1" applyBorder="1" applyAlignment="1">
      <alignment horizontal="center"/>
    </xf>
    <xf numFmtId="165" fontId="11" fillId="0" borderId="0" xfId="1696" applyNumberFormat="1" applyFont="1" applyBorder="1" applyAlignment="1"/>
    <xf numFmtId="164" fontId="11" fillId="0" borderId="0" xfId="1696" applyNumberFormat="1" applyFont="1" applyAlignment="1"/>
    <xf numFmtId="0" fontId="11" fillId="0" borderId="0" xfId="1696" applyFont="1"/>
    <xf numFmtId="164" fontId="11" fillId="0" borderId="6" xfId="1697" applyNumberFormat="1" applyFont="1" applyBorder="1" applyAlignment="1">
      <alignment horizontal="center"/>
    </xf>
    <xf numFmtId="0" fontId="11" fillId="3" borderId="6" xfId="1697" applyFont="1" applyFill="1" applyBorder="1"/>
    <xf numFmtId="0" fontId="11" fillId="0" borderId="6" xfId="1697" applyFont="1" applyBorder="1" applyAlignment="1">
      <alignment horizontal="center"/>
    </xf>
    <xf numFmtId="165" fontId="11" fillId="0" borderId="6" xfId="1697" applyNumberFormat="1" applyFont="1" applyBorder="1" applyAlignment="1">
      <alignment horizontal="center"/>
    </xf>
    <xf numFmtId="165" fontId="11" fillId="2" borderId="6" xfId="1697" applyNumberFormat="1" applyFont="1" applyFill="1" applyBorder="1" applyAlignment="1">
      <alignment horizontal="center"/>
    </xf>
    <xf numFmtId="165" fontId="11" fillId="0" borderId="0" xfId="1697" applyNumberFormat="1" applyFont="1" applyBorder="1" applyAlignment="1"/>
    <xf numFmtId="164" fontId="11" fillId="0" borderId="0" xfId="1697" applyNumberFormat="1" applyFont="1" applyAlignment="1"/>
    <xf numFmtId="0" fontId="11" fillId="0" borderId="0" xfId="1697" applyFont="1"/>
    <xf numFmtId="0" fontId="11" fillId="0" borderId="6" xfId="1692" applyFont="1" applyBorder="1" applyAlignment="1">
      <alignment horizontal="left"/>
    </xf>
    <xf numFmtId="0" fontId="11" fillId="0" borderId="10" xfId="1692" applyFont="1" applyBorder="1" applyAlignment="1">
      <alignment horizontal="left"/>
    </xf>
    <xf numFmtId="164" fontId="11" fillId="0" borderId="6" xfId="1698" applyNumberFormat="1" applyFont="1" applyBorder="1" applyAlignment="1">
      <alignment horizontal="center"/>
    </xf>
    <xf numFmtId="0" fontId="11" fillId="0" borderId="6" xfId="1698" applyFont="1" applyBorder="1"/>
    <xf numFmtId="0" fontId="11" fillId="0" borderId="6" xfId="1698" applyFont="1" applyBorder="1" applyAlignment="1">
      <alignment horizontal="center"/>
    </xf>
    <xf numFmtId="165" fontId="11" fillId="0" borderId="6" xfId="1698" applyNumberFormat="1" applyFont="1" applyBorder="1" applyAlignment="1">
      <alignment horizontal="center"/>
    </xf>
    <xf numFmtId="165" fontId="11" fillId="2" borderId="6" xfId="1698" applyNumberFormat="1" applyFont="1" applyFill="1" applyBorder="1" applyAlignment="1">
      <alignment horizontal="center"/>
    </xf>
    <xf numFmtId="165" fontId="11" fillId="0" borderId="0" xfId="1698" applyNumberFormat="1" applyFont="1" applyBorder="1" applyAlignment="1"/>
    <xf numFmtId="164" fontId="11" fillId="0" borderId="0" xfId="1698" applyNumberFormat="1" applyFont="1" applyAlignment="1"/>
    <xf numFmtId="0" fontId="11" fillId="0" borderId="0" xfId="1698" applyFont="1"/>
    <xf numFmtId="164" fontId="12" fillId="0" borderId="6" xfId="1692" applyNumberFormat="1" applyFont="1" applyBorder="1"/>
    <xf numFmtId="0" fontId="12" fillId="0" borderId="6" xfId="1692" applyFont="1" applyBorder="1" applyAlignment="1">
      <alignment horizontal="left"/>
    </xf>
    <xf numFmtId="164" fontId="11" fillId="0" borderId="6" xfId="1692" applyNumberFormat="1" applyFont="1" applyBorder="1"/>
    <xf numFmtId="164" fontId="12" fillId="0" borderId="6" xfId="1699" applyNumberFormat="1" applyFont="1" applyBorder="1" applyAlignment="1">
      <alignment horizontal="center"/>
    </xf>
    <xf numFmtId="0" fontId="12" fillId="0" borderId="6" xfId="1699" applyFont="1" applyBorder="1"/>
    <xf numFmtId="0" fontId="11" fillId="0" borderId="6" xfId="1699" applyFont="1" applyBorder="1"/>
    <xf numFmtId="0" fontId="11" fillId="0" borderId="6" xfId="1699" applyFont="1" applyBorder="1" applyAlignment="1">
      <alignment horizontal="center"/>
    </xf>
    <xf numFmtId="165" fontId="11" fillId="0" borderId="6" xfId="1699" applyNumberFormat="1" applyFont="1" applyBorder="1" applyAlignment="1">
      <alignment horizontal="center"/>
    </xf>
    <xf numFmtId="165" fontId="11" fillId="0" borderId="6" xfId="1699" applyNumberFormat="1" applyFont="1" applyBorder="1"/>
    <xf numFmtId="165" fontId="11" fillId="0" borderId="0" xfId="1699" applyNumberFormat="1" applyFont="1" applyBorder="1" applyAlignment="1"/>
    <xf numFmtId="164" fontId="11" fillId="0" borderId="0" xfId="1699" applyNumberFormat="1" applyFont="1" applyAlignment="1"/>
    <xf numFmtId="0" fontId="11" fillId="0" borderId="0" xfId="1699" applyFont="1"/>
    <xf numFmtId="165" fontId="11" fillId="0" borderId="0" xfId="1692" applyNumberFormat="1" applyFont="1" applyAlignment="1"/>
    <xf numFmtId="0" fontId="12" fillId="0" borderId="0" xfId="1692" applyFont="1" applyAlignment="1"/>
    <xf numFmtId="0" fontId="10" fillId="0" borderId="0" xfId="1700" applyFont="1"/>
    <xf numFmtId="0" fontId="11" fillId="0" borderId="0" xfId="1700" applyFont="1" applyAlignment="1"/>
    <xf numFmtId="164" fontId="10" fillId="0" borderId="0" xfId="1700" applyNumberFormat="1" applyFont="1"/>
    <xf numFmtId="166" fontId="11" fillId="0" borderId="0" xfId="1700" applyNumberFormat="1" applyFont="1"/>
    <xf numFmtId="165" fontId="11" fillId="0" borderId="0" xfId="1700" applyNumberFormat="1" applyFont="1"/>
    <xf numFmtId="164" fontId="11" fillId="0" borderId="0" xfId="1700" applyNumberFormat="1" applyFont="1" applyBorder="1" applyAlignment="1">
      <alignment vertical="center"/>
    </xf>
    <xf numFmtId="164" fontId="11" fillId="0" borderId="0" xfId="1700" applyNumberFormat="1" applyFont="1" applyBorder="1" applyAlignment="1"/>
    <xf numFmtId="0" fontId="11" fillId="0" borderId="6" xfId="1700" applyFont="1" applyBorder="1" applyAlignment="1">
      <alignment horizontal="center"/>
    </xf>
    <xf numFmtId="0" fontId="11" fillId="0" borderId="6" xfId="1700" applyFont="1" applyBorder="1"/>
    <xf numFmtId="165" fontId="11" fillId="0" borderId="6" xfId="1700" applyNumberFormat="1" applyFont="1" applyBorder="1"/>
    <xf numFmtId="166" fontId="11" fillId="0" borderId="6" xfId="1700" applyNumberFormat="1" applyFont="1" applyBorder="1"/>
    <xf numFmtId="0" fontId="11" fillId="0" borderId="9" xfId="1700" applyFont="1" applyBorder="1" applyAlignment="1">
      <alignment horizontal="center"/>
    </xf>
    <xf numFmtId="166" fontId="11" fillId="0" borderId="0" xfId="1700" applyNumberFormat="1" applyFont="1" applyAlignment="1">
      <alignment horizontal="left"/>
    </xf>
    <xf numFmtId="0" fontId="11" fillId="0" borderId="0" xfId="1700" applyFont="1" applyBorder="1" applyAlignment="1">
      <alignment horizontal="left"/>
    </xf>
    <xf numFmtId="0" fontId="12" fillId="0" borderId="6" xfId="1700" applyFont="1" applyBorder="1"/>
    <xf numFmtId="165" fontId="11" fillId="0" borderId="0" xfId="1700" applyNumberFormat="1" applyFont="1" applyBorder="1"/>
    <xf numFmtId="164" fontId="10" fillId="0" borderId="0" xfId="1700" applyNumberFormat="1" applyFont="1" applyBorder="1"/>
    <xf numFmtId="0" fontId="12" fillId="0" borderId="9" xfId="1700" applyFont="1" applyBorder="1" applyAlignment="1">
      <alignment horizontal="center"/>
    </xf>
    <xf numFmtId="0" fontId="11" fillId="0" borderId="0" xfId="1700" applyFont="1"/>
    <xf numFmtId="0" fontId="13" fillId="0" borderId="0" xfId="1700" applyFont="1" applyAlignment="1"/>
    <xf numFmtId="164" fontId="11" fillId="0" borderId="6" xfId="1700" applyNumberFormat="1" applyFont="1" applyBorder="1" applyAlignment="1">
      <alignment horizontal="center" vertical="justify"/>
    </xf>
    <xf numFmtId="0" fontId="11" fillId="0" borderId="6" xfId="1700" applyFont="1" applyBorder="1" applyAlignment="1">
      <alignment horizontal="center" vertical="justify"/>
    </xf>
    <xf numFmtId="165" fontId="11" fillId="0" borderId="6" xfId="1700" applyNumberFormat="1" applyFont="1" applyBorder="1" applyAlignment="1">
      <alignment horizontal="center" vertical="justify"/>
    </xf>
    <xf numFmtId="164" fontId="12" fillId="0" borderId="6" xfId="1700" applyNumberFormat="1" applyFont="1" applyBorder="1" applyAlignment="1">
      <alignment horizontal="center"/>
    </xf>
    <xf numFmtId="0" fontId="12" fillId="0" borderId="6" xfId="1700" applyFont="1" applyBorder="1" applyAlignment="1">
      <alignment horizontal="center" vertical="justify"/>
    </xf>
    <xf numFmtId="14" fontId="13" fillId="0" borderId="6" xfId="1700" applyNumberFormat="1" applyFont="1" applyBorder="1" applyAlignment="1">
      <alignment horizontal="center" vertical="justify"/>
    </xf>
    <xf numFmtId="0" fontId="12" fillId="0" borderId="10" xfId="1700" applyFont="1" applyBorder="1"/>
    <xf numFmtId="165" fontId="11" fillId="0" borderId="6" xfId="1700" applyNumberFormat="1" applyFont="1" applyBorder="1" applyAlignment="1">
      <alignment horizontal="center"/>
    </xf>
    <xf numFmtId="165" fontId="11" fillId="0" borderId="0" xfId="1700" applyNumberFormat="1" applyFont="1" applyBorder="1" applyAlignment="1"/>
    <xf numFmtId="164" fontId="11" fillId="0" borderId="0" xfId="1700" applyNumberFormat="1" applyFont="1" applyAlignment="1"/>
    <xf numFmtId="0" fontId="12" fillId="0" borderId="6" xfId="1698" applyFont="1" applyBorder="1" applyAlignment="1">
      <alignment horizontal="center"/>
    </xf>
    <xf numFmtId="0" fontId="12" fillId="0" borderId="6" xfId="1698" applyFont="1" applyBorder="1"/>
    <xf numFmtId="165" fontId="11" fillId="0" borderId="6" xfId="1698" applyNumberFormat="1" applyFont="1" applyBorder="1"/>
    <xf numFmtId="164" fontId="11" fillId="0" borderId="6" xfId="1698" applyNumberFormat="1" applyFont="1" applyBorder="1"/>
    <xf numFmtId="165" fontId="11" fillId="0" borderId="6" xfId="1698" applyNumberFormat="1" applyFont="1" applyFill="1" applyBorder="1" applyAlignment="1">
      <alignment horizontal="center"/>
    </xf>
    <xf numFmtId="164" fontId="12" fillId="0" borderId="6" xfId="1698" applyNumberFormat="1" applyFont="1" applyBorder="1" applyAlignment="1">
      <alignment horizontal="center"/>
    </xf>
    <xf numFmtId="164" fontId="12" fillId="0" borderId="6" xfId="1701" applyNumberFormat="1" applyFont="1" applyBorder="1"/>
    <xf numFmtId="0" fontId="12" fillId="0" borderId="6" xfId="1701" applyFont="1" applyBorder="1" applyAlignment="1">
      <alignment horizontal="center"/>
    </xf>
    <xf numFmtId="0" fontId="12" fillId="0" borderId="6" xfId="1701" applyFont="1" applyBorder="1" applyAlignment="1">
      <alignment horizontal="left"/>
    </xf>
    <xf numFmtId="0" fontId="11" fillId="0" borderId="6" xfId="1701" applyFont="1" applyBorder="1"/>
    <xf numFmtId="165" fontId="11" fillId="0" borderId="6" xfId="1701" applyNumberFormat="1" applyFont="1" applyBorder="1"/>
    <xf numFmtId="164" fontId="11" fillId="0" borderId="6" xfId="1701" applyNumberFormat="1" applyFont="1" applyBorder="1"/>
    <xf numFmtId="165" fontId="11" fillId="0" borderId="0" xfId="1701" applyNumberFormat="1" applyFont="1" applyBorder="1" applyAlignment="1"/>
    <xf numFmtId="164" fontId="11" fillId="0" borderId="0" xfId="1701" applyNumberFormat="1" applyFont="1" applyAlignment="1"/>
    <xf numFmtId="0" fontId="11" fillId="0" borderId="0" xfId="1701" applyFont="1"/>
    <xf numFmtId="164" fontId="11" fillId="0" borderId="6" xfId="1701" applyNumberFormat="1" applyFont="1" applyBorder="1" applyAlignment="1">
      <alignment horizontal="center"/>
    </xf>
    <xf numFmtId="0" fontId="11" fillId="0" borderId="6" xfId="1701" applyFont="1" applyBorder="1" applyAlignment="1">
      <alignment horizontal="center"/>
    </xf>
    <xf numFmtId="0" fontId="11" fillId="3" borderId="6" xfId="1701" applyFont="1" applyFill="1" applyBorder="1"/>
    <xf numFmtId="165" fontId="11" fillId="0" borderId="6" xfId="1701" applyNumberFormat="1" applyFont="1" applyBorder="1" applyAlignment="1">
      <alignment horizontal="center"/>
    </xf>
    <xf numFmtId="165" fontId="11" fillId="0" borderId="6" xfId="1701" applyNumberFormat="1" applyFont="1" applyFill="1" applyBorder="1" applyAlignment="1">
      <alignment horizontal="center"/>
    </xf>
    <xf numFmtId="164" fontId="12" fillId="0" borderId="6" xfId="1701" applyNumberFormat="1" applyFont="1" applyBorder="1" applyAlignment="1">
      <alignment horizontal="center"/>
    </xf>
    <xf numFmtId="0" fontId="12" fillId="0" borderId="6" xfId="1701" applyFont="1" applyBorder="1"/>
    <xf numFmtId="164" fontId="12" fillId="0" borderId="6" xfId="1700" applyNumberFormat="1" applyFont="1" applyBorder="1"/>
    <xf numFmtId="0" fontId="12" fillId="0" borderId="6" xfId="1700" applyFont="1" applyBorder="1" applyAlignment="1">
      <alignment horizontal="center"/>
    </xf>
    <xf numFmtId="0" fontId="12" fillId="0" borderId="6" xfId="1700" applyFont="1" applyBorder="1" applyAlignment="1">
      <alignment horizontal="left"/>
    </xf>
    <xf numFmtId="164" fontId="11" fillId="0" borderId="6" xfId="1700" applyNumberFormat="1" applyFont="1" applyBorder="1"/>
    <xf numFmtId="164" fontId="11" fillId="0" borderId="6" xfId="1700" applyNumberFormat="1" applyFont="1" applyBorder="1" applyAlignment="1">
      <alignment horizontal="center"/>
    </xf>
    <xf numFmtId="0" fontId="11" fillId="3" borderId="6" xfId="1700" applyFont="1" applyFill="1" applyBorder="1"/>
    <xf numFmtId="165" fontId="11" fillId="0" borderId="6" xfId="1700" applyNumberFormat="1" applyFont="1" applyFill="1" applyBorder="1" applyAlignment="1">
      <alignment horizontal="center"/>
    </xf>
    <xf numFmtId="165" fontId="11" fillId="0" borderId="0" xfId="1700" applyNumberFormat="1" applyFont="1" applyAlignment="1"/>
    <xf numFmtId="0" fontId="12" fillId="0" borderId="0" xfId="1700" applyFont="1" applyAlignment="1"/>
    <xf numFmtId="0" fontId="1" fillId="0" borderId="0" xfId="1700"/>
    <xf numFmtId="165" fontId="11" fillId="4" borderId="6" xfId="1697" applyNumberFormat="1" applyFont="1" applyFill="1" applyBorder="1" applyAlignment="1">
      <alignment horizontal="center"/>
    </xf>
    <xf numFmtId="164" fontId="12" fillId="0" borderId="6" xfId="1702" applyNumberFormat="1" applyFont="1" applyBorder="1" applyAlignment="1">
      <alignment horizontal="center"/>
    </xf>
    <xf numFmtId="0" fontId="12" fillId="0" borderId="6" xfId="1702" applyFont="1" applyBorder="1"/>
    <xf numFmtId="0" fontId="14" fillId="0" borderId="6" xfId="1702" applyFont="1" applyBorder="1" applyAlignment="1">
      <alignment horizontal="center"/>
    </xf>
    <xf numFmtId="0" fontId="11" fillId="0" borderId="6" xfId="1702" applyFont="1" applyBorder="1" applyAlignment="1">
      <alignment horizontal="center"/>
    </xf>
    <xf numFmtId="165" fontId="11" fillId="0" borderId="6" xfId="1702" applyNumberFormat="1" applyFont="1" applyBorder="1" applyAlignment="1">
      <alignment horizontal="center"/>
    </xf>
    <xf numFmtId="165" fontId="11" fillId="0" borderId="6" xfId="1702" applyNumberFormat="1" applyFont="1" applyBorder="1"/>
    <xf numFmtId="165" fontId="11" fillId="0" borderId="0" xfId="1702" applyNumberFormat="1" applyFont="1" applyBorder="1" applyAlignment="1"/>
    <xf numFmtId="164" fontId="11" fillId="0" borderId="0" xfId="1702" applyNumberFormat="1" applyFont="1" applyAlignment="1"/>
    <xf numFmtId="0" fontId="11" fillId="0" borderId="0" xfId="1702" applyFont="1"/>
    <xf numFmtId="164" fontId="12" fillId="0" borderId="6" xfId="1703" applyNumberFormat="1" applyFont="1" applyBorder="1" applyAlignment="1">
      <alignment horizontal="center"/>
    </xf>
    <xf numFmtId="0" fontId="12" fillId="0" borderId="6" xfId="1703" applyFont="1" applyBorder="1"/>
    <xf numFmtId="0" fontId="11" fillId="0" borderId="6" xfId="1703" applyFont="1" applyBorder="1"/>
    <xf numFmtId="0" fontId="11" fillId="0" borderId="6" xfId="1703" applyFont="1" applyBorder="1" applyAlignment="1">
      <alignment horizontal="center"/>
    </xf>
    <xf numFmtId="165" fontId="11" fillId="0" borderId="6" xfId="1703" applyNumberFormat="1" applyFont="1" applyBorder="1" applyAlignment="1">
      <alignment horizontal="center"/>
    </xf>
    <xf numFmtId="165" fontId="11" fillId="0" borderId="6" xfId="1703" applyNumberFormat="1" applyFont="1" applyBorder="1"/>
    <xf numFmtId="165" fontId="11" fillId="0" borderId="0" xfId="1703" applyNumberFormat="1" applyFont="1" applyBorder="1" applyAlignment="1"/>
    <xf numFmtId="164" fontId="11" fillId="0" borderId="0" xfId="1703" applyNumberFormat="1" applyFont="1" applyAlignment="1"/>
    <xf numFmtId="0" fontId="11" fillId="0" borderId="0" xfId="1703" applyFont="1"/>
    <xf numFmtId="164" fontId="12" fillId="0" borderId="6" xfId="1703" applyNumberFormat="1" applyFont="1" applyBorder="1"/>
    <xf numFmtId="0" fontId="12" fillId="0" borderId="6" xfId="1703" applyFont="1" applyBorder="1" applyAlignment="1">
      <alignment horizontal="center"/>
    </xf>
    <xf numFmtId="0" fontId="12" fillId="0" borderId="6" xfId="1703" applyFont="1" applyBorder="1" applyAlignment="1">
      <alignment horizontal="left"/>
    </xf>
    <xf numFmtId="164" fontId="11" fillId="0" borderId="6" xfId="1703" applyNumberFormat="1" applyFont="1" applyBorder="1"/>
    <xf numFmtId="164" fontId="11" fillId="0" borderId="6" xfId="1703" applyNumberFormat="1" applyFont="1" applyBorder="1" applyAlignment="1">
      <alignment horizontal="center"/>
    </xf>
    <xf numFmtId="0" fontId="11" fillId="3" borderId="6" xfId="1703" applyFont="1" applyFill="1" applyBorder="1"/>
    <xf numFmtId="165" fontId="11" fillId="0" borderId="6" xfId="1703" applyNumberFormat="1" applyFont="1" applyFill="1" applyBorder="1" applyAlignment="1">
      <alignment horizontal="center"/>
    </xf>
    <xf numFmtId="0" fontId="12" fillId="0" borderId="6" xfId="1696" applyFont="1" applyBorder="1" applyAlignment="1">
      <alignment horizontal="center"/>
    </xf>
    <xf numFmtId="0" fontId="12" fillId="0" borderId="6" xfId="1696" applyFont="1" applyBorder="1"/>
    <xf numFmtId="165" fontId="11" fillId="0" borderId="6" xfId="1696" applyNumberFormat="1" applyFont="1" applyBorder="1"/>
    <xf numFmtId="164" fontId="11" fillId="0" borderId="6" xfId="1696" applyNumberFormat="1" applyFont="1" applyBorder="1"/>
    <xf numFmtId="164" fontId="11" fillId="0" borderId="6" xfId="1704" applyNumberFormat="1" applyFont="1" applyBorder="1" applyAlignment="1">
      <alignment horizontal="center"/>
    </xf>
    <xf numFmtId="0" fontId="11" fillId="0" borderId="6" xfId="1704" applyFont="1" applyBorder="1"/>
    <xf numFmtId="0" fontId="11" fillId="0" borderId="6" xfId="1704" applyFont="1" applyBorder="1" applyAlignment="1">
      <alignment horizontal="center"/>
    </xf>
    <xf numFmtId="165" fontId="11" fillId="0" borderId="6" xfId="1704" applyNumberFormat="1" applyFont="1" applyBorder="1" applyAlignment="1">
      <alignment horizontal="center"/>
    </xf>
    <xf numFmtId="165" fontId="11" fillId="2" borderId="6" xfId="1704" applyNumberFormat="1" applyFont="1" applyFill="1" applyBorder="1" applyAlignment="1">
      <alignment horizontal="center"/>
    </xf>
    <xf numFmtId="165" fontId="11" fillId="0" borderId="0" xfId="1704" applyNumberFormat="1" applyFont="1" applyBorder="1" applyAlignment="1"/>
    <xf numFmtId="164" fontId="11" fillId="0" borderId="0" xfId="1704" applyNumberFormat="1" applyFont="1" applyAlignment="1"/>
    <xf numFmtId="0" fontId="11" fillId="0" borderId="0" xfId="1704" applyFont="1"/>
    <xf numFmtId="0" fontId="11" fillId="3" borderId="6" xfId="1702" applyFont="1" applyFill="1" applyBorder="1"/>
    <xf numFmtId="164" fontId="11" fillId="0" borderId="6" xfId="1702" applyNumberFormat="1" applyFont="1" applyBorder="1" applyAlignment="1">
      <alignment horizontal="center"/>
    </xf>
    <xf numFmtId="164" fontId="12" fillId="0" borderId="6" xfId="1696" applyNumberFormat="1" applyFont="1" applyBorder="1" applyAlignment="1">
      <alignment horizontal="center"/>
    </xf>
    <xf numFmtId="0" fontId="11" fillId="0" borderId="10" xfId="1696" applyFont="1" applyBorder="1"/>
    <xf numFmtId="0" fontId="11" fillId="0" borderId="9" xfId="1696" applyFont="1" applyBorder="1" applyAlignment="1">
      <alignment horizontal="center"/>
    </xf>
    <xf numFmtId="164" fontId="12" fillId="0" borderId="6" xfId="1702" applyNumberFormat="1" applyFont="1" applyBorder="1"/>
    <xf numFmtId="0" fontId="12" fillId="0" borderId="6" xfId="1702" applyFont="1" applyBorder="1" applyAlignment="1">
      <alignment horizontal="center"/>
    </xf>
    <xf numFmtId="0" fontId="12" fillId="0" borderId="6" xfId="1702" applyFont="1" applyBorder="1" applyAlignment="1">
      <alignment horizontal="left"/>
    </xf>
    <xf numFmtId="0" fontId="11" fillId="0" borderId="6" xfId="1702" applyFont="1" applyBorder="1"/>
    <xf numFmtId="164" fontId="11" fillId="0" borderId="6" xfId="1702" applyNumberFormat="1" applyFont="1" applyBorder="1"/>
    <xf numFmtId="165" fontId="11" fillId="0" borderId="6" xfId="1702" applyNumberFormat="1" applyFont="1" applyFill="1" applyBorder="1" applyAlignment="1">
      <alignment horizontal="center"/>
    </xf>
    <xf numFmtId="0" fontId="11" fillId="0" borderId="7" xfId="1" applyFont="1" applyBorder="1" applyAlignment="1">
      <alignment horizontal="center"/>
    </xf>
    <xf numFmtId="0" fontId="11" fillId="0" borderId="8" xfId="1" applyFont="1" applyBorder="1" applyAlignment="1">
      <alignment horizontal="center"/>
    </xf>
    <xf numFmtId="14" fontId="11" fillId="0" borderId="5" xfId="1" applyNumberFormat="1" applyFont="1" applyBorder="1" applyAlignment="1">
      <alignment horizontal="left"/>
    </xf>
    <xf numFmtId="0" fontId="11" fillId="0" borderId="0" xfId="1" applyFont="1" applyBorder="1" applyAlignment="1">
      <alignment horizontal="left"/>
    </xf>
    <xf numFmtId="0" fontId="12" fillId="0" borderId="10" xfId="1" applyFont="1" applyBorder="1" applyAlignment="1">
      <alignment horizontal="left"/>
    </xf>
    <xf numFmtId="0" fontId="12" fillId="0" borderId="9" xfId="1" applyFont="1" applyBorder="1" applyAlignment="1">
      <alignment horizontal="left"/>
    </xf>
    <xf numFmtId="165" fontId="12" fillId="0" borderId="0" xfId="1" applyNumberFormat="1" applyFont="1" applyBorder="1" applyAlignment="1">
      <alignment horizontal="left"/>
    </xf>
    <xf numFmtId="0" fontId="12" fillId="0" borderId="0" xfId="1" applyFont="1" applyAlignment="1">
      <alignment horizontal="center"/>
    </xf>
    <xf numFmtId="0" fontId="11" fillId="0" borderId="1" xfId="1" applyFont="1" applyBorder="1" applyAlignment="1">
      <alignment horizontal="center" vertical="justify"/>
    </xf>
    <xf numFmtId="0" fontId="11" fillId="0" borderId="3" xfId="1" applyFont="1" applyBorder="1" applyAlignment="1">
      <alignment horizontal="center" vertical="justify"/>
    </xf>
    <xf numFmtId="0" fontId="11" fillId="0" borderId="2" xfId="1" applyFont="1" applyBorder="1" applyAlignment="1">
      <alignment horizontal="center" vertical="justify"/>
    </xf>
    <xf numFmtId="0" fontId="11" fillId="0" borderId="4" xfId="1" applyFont="1" applyBorder="1" applyAlignment="1">
      <alignment horizontal="center" vertical="justify"/>
    </xf>
    <xf numFmtId="165" fontId="11" fillId="0" borderId="2" xfId="1" applyNumberFormat="1" applyFont="1" applyBorder="1" applyAlignment="1">
      <alignment horizontal="center" vertical="justify"/>
    </xf>
    <xf numFmtId="165" fontId="11" fillId="0" borderId="4" xfId="1" applyNumberFormat="1" applyFont="1" applyBorder="1" applyAlignment="1">
      <alignment horizontal="center" vertical="justify"/>
    </xf>
    <xf numFmtId="166" fontId="11" fillId="0" borderId="2" xfId="1" applyNumberFormat="1" applyFont="1" applyBorder="1" applyAlignment="1">
      <alignment horizontal="center" vertical="justify"/>
    </xf>
    <xf numFmtId="166" fontId="11" fillId="0" borderId="4" xfId="1" applyNumberFormat="1" applyFont="1" applyBorder="1" applyAlignment="1">
      <alignment horizontal="center" vertical="justify"/>
    </xf>
    <xf numFmtId="0" fontId="12" fillId="0" borderId="5" xfId="1" applyFont="1" applyBorder="1" applyAlignment="1">
      <alignment horizontal="left"/>
    </xf>
    <xf numFmtId="0" fontId="12" fillId="0" borderId="0" xfId="1" applyFont="1" applyBorder="1" applyAlignment="1">
      <alignment horizontal="left"/>
    </xf>
    <xf numFmtId="0" fontId="11" fillId="0" borderId="7" xfId="4" applyFont="1" applyBorder="1" applyAlignment="1">
      <alignment horizontal="center"/>
    </xf>
    <xf numFmtId="0" fontId="11" fillId="0" borderId="8" xfId="4" applyFont="1" applyBorder="1" applyAlignment="1">
      <alignment horizontal="center"/>
    </xf>
    <xf numFmtId="14" fontId="11" fillId="0" borderId="5" xfId="4" applyNumberFormat="1" applyFont="1" applyBorder="1" applyAlignment="1">
      <alignment horizontal="left"/>
    </xf>
    <xf numFmtId="0" fontId="11" fillId="0" borderId="0" xfId="4" applyFont="1" applyBorder="1" applyAlignment="1">
      <alignment horizontal="left"/>
    </xf>
    <xf numFmtId="165" fontId="12" fillId="0" borderId="0" xfId="4" applyNumberFormat="1" applyFont="1" applyBorder="1" applyAlignment="1">
      <alignment horizontal="left"/>
    </xf>
    <xf numFmtId="0" fontId="12" fillId="0" borderId="0" xfId="4" applyFont="1" applyAlignment="1">
      <alignment horizontal="center"/>
    </xf>
    <xf numFmtId="0" fontId="11" fillId="0" borderId="1" xfId="4" applyFont="1" applyBorder="1" applyAlignment="1">
      <alignment horizontal="center" vertical="justify"/>
    </xf>
    <xf numFmtId="0" fontId="11" fillId="0" borderId="3" xfId="4" applyFont="1" applyBorder="1" applyAlignment="1">
      <alignment horizontal="center" vertical="justify"/>
    </xf>
    <xf numFmtId="0" fontId="11" fillId="0" borderId="2" xfId="4" applyFont="1" applyBorder="1" applyAlignment="1">
      <alignment horizontal="center" vertical="justify"/>
    </xf>
    <xf numFmtId="0" fontId="11" fillId="0" borderId="4" xfId="4" applyFont="1" applyBorder="1" applyAlignment="1">
      <alignment horizontal="center" vertical="justify"/>
    </xf>
    <xf numFmtId="165" fontId="11" fillId="0" borderId="2" xfId="4" applyNumberFormat="1" applyFont="1" applyBorder="1" applyAlignment="1">
      <alignment horizontal="center" vertical="justify"/>
    </xf>
    <xf numFmtId="165" fontId="11" fillId="0" borderId="4" xfId="4" applyNumberFormat="1" applyFont="1" applyBorder="1" applyAlignment="1">
      <alignment horizontal="center" vertical="justify"/>
    </xf>
    <xf numFmtId="166" fontId="11" fillId="0" borderId="2" xfId="4" applyNumberFormat="1" applyFont="1" applyBorder="1" applyAlignment="1">
      <alignment horizontal="center" vertical="justify"/>
    </xf>
    <xf numFmtId="166" fontId="11" fillId="0" borderId="4" xfId="4" applyNumberFormat="1" applyFont="1" applyBorder="1" applyAlignment="1">
      <alignment horizontal="center" vertical="justify"/>
    </xf>
    <xf numFmtId="0" fontId="12" fillId="0" borderId="5" xfId="4" applyFont="1" applyBorder="1" applyAlignment="1">
      <alignment horizontal="left"/>
    </xf>
    <xf numFmtId="0" fontId="12" fillId="0" borderId="0" xfId="4" applyFont="1" applyBorder="1" applyAlignment="1">
      <alignment horizontal="left"/>
    </xf>
    <xf numFmtId="0" fontId="12" fillId="0" borderId="0" xfId="10" applyFont="1" applyAlignment="1">
      <alignment horizontal="center"/>
    </xf>
    <xf numFmtId="0" fontId="11" fillId="0" borderId="1" xfId="10" applyFont="1" applyBorder="1" applyAlignment="1">
      <alignment horizontal="center" vertical="justify"/>
    </xf>
    <xf numFmtId="0" fontId="11" fillId="0" borderId="3" xfId="10" applyFont="1" applyBorder="1" applyAlignment="1">
      <alignment horizontal="center" vertical="justify"/>
    </xf>
    <xf numFmtId="0" fontId="11" fillId="0" borderId="2" xfId="10" applyFont="1" applyBorder="1" applyAlignment="1">
      <alignment horizontal="center" vertical="justify"/>
    </xf>
    <xf numFmtId="0" fontId="11" fillId="0" borderId="4" xfId="10" applyFont="1" applyBorder="1" applyAlignment="1">
      <alignment horizontal="center" vertical="justify"/>
    </xf>
    <xf numFmtId="165" fontId="11" fillId="0" borderId="2" xfId="10" applyNumberFormat="1" applyFont="1" applyBorder="1" applyAlignment="1">
      <alignment horizontal="center" vertical="justify"/>
    </xf>
    <xf numFmtId="165" fontId="11" fillId="0" borderId="4" xfId="10" applyNumberFormat="1" applyFont="1" applyBorder="1" applyAlignment="1">
      <alignment horizontal="center" vertical="justify"/>
    </xf>
    <xf numFmtId="166" fontId="11" fillId="0" borderId="2" xfId="10" applyNumberFormat="1" applyFont="1" applyBorder="1" applyAlignment="1">
      <alignment horizontal="center" vertical="justify"/>
    </xf>
    <xf numFmtId="166" fontId="11" fillId="0" borderId="4" xfId="10" applyNumberFormat="1" applyFont="1" applyBorder="1" applyAlignment="1">
      <alignment horizontal="center" vertical="justify"/>
    </xf>
    <xf numFmtId="0" fontId="12" fillId="0" borderId="5" xfId="10" applyFont="1" applyBorder="1" applyAlignment="1">
      <alignment horizontal="left"/>
    </xf>
    <xf numFmtId="0" fontId="12" fillId="0" borderId="0" xfId="10" applyFont="1" applyBorder="1" applyAlignment="1">
      <alignment horizontal="left"/>
    </xf>
    <xf numFmtId="0" fontId="11" fillId="0" borderId="7" xfId="10" applyFont="1" applyBorder="1" applyAlignment="1">
      <alignment horizontal="center"/>
    </xf>
    <xf numFmtId="0" fontId="11" fillId="0" borderId="8" xfId="10" applyFont="1" applyBorder="1" applyAlignment="1">
      <alignment horizontal="center"/>
    </xf>
    <xf numFmtId="14" fontId="11" fillId="0" borderId="5" xfId="10" applyNumberFormat="1" applyFont="1" applyBorder="1" applyAlignment="1">
      <alignment horizontal="left"/>
    </xf>
    <xf numFmtId="0" fontId="11" fillId="0" borderId="0" xfId="10" applyFont="1" applyBorder="1" applyAlignment="1">
      <alignment horizontal="left"/>
    </xf>
    <xf numFmtId="0" fontId="12" fillId="0" borderId="10" xfId="12" applyFont="1" applyBorder="1" applyAlignment="1">
      <alignment horizontal="left"/>
    </xf>
    <xf numFmtId="0" fontId="12" fillId="0" borderId="9" xfId="12" applyFont="1" applyBorder="1" applyAlignment="1">
      <alignment horizontal="left"/>
    </xf>
    <xf numFmtId="165" fontId="12" fillId="0" borderId="0" xfId="10" applyNumberFormat="1" applyFont="1" applyBorder="1" applyAlignment="1">
      <alignment horizontal="left"/>
    </xf>
    <xf numFmtId="0" fontId="11" fillId="0" borderId="7" xfId="1652" applyFont="1" applyBorder="1" applyAlignment="1">
      <alignment horizontal="center"/>
    </xf>
    <xf numFmtId="0" fontId="11" fillId="0" borderId="8" xfId="1652" applyFont="1" applyBorder="1" applyAlignment="1">
      <alignment horizontal="center"/>
    </xf>
    <xf numFmtId="14" fontId="11" fillId="0" borderId="5" xfId="1652" applyNumberFormat="1" applyFont="1" applyBorder="1" applyAlignment="1">
      <alignment horizontal="left"/>
    </xf>
    <xf numFmtId="0" fontId="11" fillId="0" borderId="0" xfId="1652" applyFont="1" applyBorder="1" applyAlignment="1">
      <alignment horizontal="left"/>
    </xf>
    <xf numFmtId="165" fontId="12" fillId="0" borderId="0" xfId="1652" applyNumberFormat="1" applyFont="1" applyBorder="1" applyAlignment="1">
      <alignment horizontal="left"/>
    </xf>
    <xf numFmtId="0" fontId="16" fillId="0" borderId="0" xfId="1652" applyFont="1" applyAlignment="1">
      <alignment horizontal="center"/>
    </xf>
    <xf numFmtId="0" fontId="17" fillId="0" borderId="0" xfId="1652" applyFont="1" applyAlignment="1">
      <alignment horizontal="center"/>
    </xf>
    <xf numFmtId="0" fontId="18" fillId="0" borderId="1" xfId="1652" applyFont="1" applyBorder="1" applyAlignment="1">
      <alignment horizontal="center" vertical="justify"/>
    </xf>
    <xf numFmtId="0" fontId="18" fillId="0" borderId="3" xfId="1652" applyFont="1" applyBorder="1" applyAlignment="1">
      <alignment horizontal="center" vertical="justify"/>
    </xf>
    <xf numFmtId="0" fontId="18" fillId="0" borderId="2" xfId="1652" applyFont="1" applyBorder="1" applyAlignment="1">
      <alignment horizontal="center" vertical="justify"/>
    </xf>
    <xf numFmtId="0" fontId="18" fillId="0" borderId="4" xfId="1652" applyFont="1" applyBorder="1" applyAlignment="1">
      <alignment horizontal="center" vertical="justify"/>
    </xf>
    <xf numFmtId="165" fontId="18" fillId="0" borderId="2" xfId="1652" applyNumberFormat="1" applyFont="1" applyBorder="1" applyAlignment="1">
      <alignment horizontal="center" vertical="justify"/>
    </xf>
    <xf numFmtId="165" fontId="18" fillId="0" borderId="4" xfId="1652" applyNumberFormat="1" applyFont="1" applyBorder="1" applyAlignment="1">
      <alignment horizontal="center" vertical="justify"/>
    </xf>
    <xf numFmtId="166" fontId="18" fillId="0" borderId="2" xfId="1652" applyNumberFormat="1" applyFont="1" applyBorder="1" applyAlignment="1">
      <alignment horizontal="center" vertical="justify"/>
    </xf>
    <xf numFmtId="166" fontId="18" fillId="0" borderId="4" xfId="1652" applyNumberFormat="1" applyFont="1" applyBorder="1" applyAlignment="1">
      <alignment horizontal="center" vertical="justify"/>
    </xf>
    <xf numFmtId="0" fontId="12" fillId="0" borderId="5" xfId="1652" applyFont="1" applyBorder="1" applyAlignment="1">
      <alignment horizontal="left"/>
    </xf>
    <xf numFmtId="0" fontId="12" fillId="0" borderId="0" xfId="1652" applyFont="1" applyBorder="1" applyAlignment="1">
      <alignment horizontal="left"/>
    </xf>
    <xf numFmtId="0" fontId="12" fillId="0" borderId="0" xfId="1655" applyFont="1" applyAlignment="1">
      <alignment horizontal="center"/>
    </xf>
    <xf numFmtId="0" fontId="11" fillId="0" borderId="1" xfId="1655" applyFont="1" applyBorder="1" applyAlignment="1">
      <alignment horizontal="center" vertical="justify"/>
    </xf>
    <xf numFmtId="0" fontId="11" fillId="0" borderId="3" xfId="1655" applyFont="1" applyBorder="1" applyAlignment="1">
      <alignment horizontal="center" vertical="justify"/>
    </xf>
    <xf numFmtId="0" fontId="11" fillId="0" borderId="2" xfId="1655" applyFont="1" applyBorder="1" applyAlignment="1">
      <alignment horizontal="center" vertical="justify"/>
    </xf>
    <xf numFmtId="0" fontId="11" fillId="0" borderId="4" xfId="1655" applyFont="1" applyBorder="1" applyAlignment="1">
      <alignment horizontal="center" vertical="justify"/>
    </xf>
    <xf numFmtId="165" fontId="11" fillId="0" borderId="2" xfId="1655" applyNumberFormat="1" applyFont="1" applyBorder="1" applyAlignment="1">
      <alignment horizontal="center" vertical="justify"/>
    </xf>
    <xf numFmtId="165" fontId="11" fillId="0" borderId="4" xfId="1655" applyNumberFormat="1" applyFont="1" applyBorder="1" applyAlignment="1">
      <alignment horizontal="center" vertical="justify"/>
    </xf>
    <xf numFmtId="166" fontId="11" fillId="0" borderId="2" xfId="1655" applyNumberFormat="1" applyFont="1" applyBorder="1" applyAlignment="1">
      <alignment horizontal="center" vertical="justify"/>
    </xf>
    <xf numFmtId="166" fontId="11" fillId="0" borderId="4" xfId="1655" applyNumberFormat="1" applyFont="1" applyBorder="1" applyAlignment="1">
      <alignment horizontal="center" vertical="justify"/>
    </xf>
    <xf numFmtId="0" fontId="12" fillId="0" borderId="5" xfId="1655" applyFont="1" applyBorder="1" applyAlignment="1">
      <alignment horizontal="left"/>
    </xf>
    <xf numFmtId="0" fontId="12" fillId="0" borderId="0" xfId="1655" applyFont="1" applyBorder="1" applyAlignment="1">
      <alignment horizontal="left"/>
    </xf>
    <xf numFmtId="0" fontId="11" fillId="0" borderId="7" xfId="1655" applyFont="1" applyBorder="1" applyAlignment="1">
      <alignment horizontal="center"/>
    </xf>
    <xf numFmtId="0" fontId="11" fillId="0" borderId="8" xfId="1655" applyFont="1" applyBorder="1" applyAlignment="1">
      <alignment horizontal="center"/>
    </xf>
    <xf numFmtId="14" fontId="11" fillId="0" borderId="5" xfId="1655" applyNumberFormat="1" applyFont="1" applyBorder="1" applyAlignment="1">
      <alignment horizontal="left"/>
    </xf>
    <xf numFmtId="0" fontId="11" fillId="0" borderId="0" xfId="1655" applyFont="1" applyBorder="1" applyAlignment="1">
      <alignment horizontal="left"/>
    </xf>
    <xf numFmtId="0" fontId="12" fillId="0" borderId="10" xfId="1655" applyFont="1" applyBorder="1" applyAlignment="1">
      <alignment horizontal="left"/>
    </xf>
    <xf numFmtId="0" fontId="12" fillId="0" borderId="9" xfId="1655" applyFont="1" applyBorder="1" applyAlignment="1">
      <alignment horizontal="left"/>
    </xf>
    <xf numFmtId="165" fontId="12" fillId="0" borderId="0" xfId="1655" applyNumberFormat="1" applyFont="1" applyBorder="1" applyAlignment="1">
      <alignment horizontal="left"/>
    </xf>
    <xf numFmtId="0" fontId="11" fillId="0" borderId="7" xfId="1658" applyFont="1" applyBorder="1" applyAlignment="1">
      <alignment horizontal="center"/>
    </xf>
    <xf numFmtId="0" fontId="11" fillId="0" borderId="8" xfId="1658" applyFont="1" applyBorder="1" applyAlignment="1">
      <alignment horizontal="center"/>
    </xf>
    <xf numFmtId="14" fontId="11" fillId="0" borderId="5" xfId="1658" applyNumberFormat="1" applyFont="1" applyBorder="1" applyAlignment="1">
      <alignment horizontal="left"/>
    </xf>
    <xf numFmtId="0" fontId="11" fillId="0" borderId="0" xfId="1658" applyFont="1" applyBorder="1" applyAlignment="1">
      <alignment horizontal="left"/>
    </xf>
    <xf numFmtId="165" fontId="12" fillId="0" borderId="0" xfId="1658" applyNumberFormat="1" applyFont="1" applyBorder="1" applyAlignment="1">
      <alignment horizontal="left"/>
    </xf>
    <xf numFmtId="0" fontId="16" fillId="0" borderId="0" xfId="1658" applyFont="1" applyAlignment="1">
      <alignment horizontal="center"/>
    </xf>
    <xf numFmtId="0" fontId="17" fillId="0" borderId="0" xfId="1658" applyFont="1" applyAlignment="1">
      <alignment horizontal="center"/>
    </xf>
    <xf numFmtId="0" fontId="18" fillId="0" borderId="1" xfId="1658" applyFont="1" applyBorder="1" applyAlignment="1">
      <alignment horizontal="center" vertical="justify"/>
    </xf>
    <xf numFmtId="0" fontId="18" fillId="0" borderId="3" xfId="1658" applyFont="1" applyBorder="1" applyAlignment="1">
      <alignment horizontal="center" vertical="justify"/>
    </xf>
    <xf numFmtId="0" fontId="18" fillId="0" borderId="2" xfId="1658" applyFont="1" applyBorder="1" applyAlignment="1">
      <alignment horizontal="center" vertical="justify"/>
    </xf>
    <xf numFmtId="0" fontId="18" fillId="0" borderId="4" xfId="1658" applyFont="1" applyBorder="1" applyAlignment="1">
      <alignment horizontal="center" vertical="justify"/>
    </xf>
    <xf numFmtId="165" fontId="18" fillId="0" borderId="2" xfId="1658" applyNumberFormat="1" applyFont="1" applyBorder="1" applyAlignment="1">
      <alignment horizontal="center" vertical="justify"/>
    </xf>
    <xf numFmtId="165" fontId="18" fillId="0" borderId="4" xfId="1658" applyNumberFormat="1" applyFont="1" applyBorder="1" applyAlignment="1">
      <alignment horizontal="center" vertical="justify"/>
    </xf>
    <xf numFmtId="166" fontId="18" fillId="0" borderId="2" xfId="1658" applyNumberFormat="1" applyFont="1" applyBorder="1" applyAlignment="1">
      <alignment horizontal="center" vertical="justify"/>
    </xf>
    <xf numFmtId="166" fontId="18" fillId="0" borderId="4" xfId="1658" applyNumberFormat="1" applyFont="1" applyBorder="1" applyAlignment="1">
      <alignment horizontal="center" vertical="justify"/>
    </xf>
    <xf numFmtId="0" fontId="12" fillId="0" borderId="5" xfId="1658" applyFont="1" applyBorder="1" applyAlignment="1">
      <alignment horizontal="left"/>
    </xf>
    <xf numFmtId="0" fontId="12" fillId="0" borderId="0" xfId="1658" applyFont="1" applyBorder="1" applyAlignment="1">
      <alignment horizontal="left"/>
    </xf>
    <xf numFmtId="0" fontId="12" fillId="0" borderId="0" xfId="1661" applyFont="1" applyAlignment="1">
      <alignment horizontal="center"/>
    </xf>
    <xf numFmtId="0" fontId="11" fillId="0" borderId="1" xfId="1661" applyFont="1" applyBorder="1" applyAlignment="1">
      <alignment horizontal="center" vertical="justify"/>
    </xf>
    <xf numFmtId="0" fontId="11" fillId="0" borderId="3" xfId="1661" applyFont="1" applyBorder="1" applyAlignment="1">
      <alignment horizontal="center" vertical="justify"/>
    </xf>
    <xf numFmtId="0" fontId="11" fillId="0" borderId="2" xfId="1661" applyFont="1" applyBorder="1" applyAlignment="1">
      <alignment horizontal="center" vertical="justify"/>
    </xf>
    <xf numFmtId="0" fontId="11" fillId="0" borderId="4" xfId="1661" applyFont="1" applyBorder="1" applyAlignment="1">
      <alignment horizontal="center" vertical="justify"/>
    </xf>
    <xf numFmtId="165" fontId="11" fillId="0" borderId="2" xfId="1661" applyNumberFormat="1" applyFont="1" applyBorder="1" applyAlignment="1">
      <alignment horizontal="center" vertical="justify"/>
    </xf>
    <xf numFmtId="165" fontId="11" fillId="0" borderId="4" xfId="1661" applyNumberFormat="1" applyFont="1" applyBorder="1" applyAlignment="1">
      <alignment horizontal="center" vertical="justify"/>
    </xf>
    <xf numFmtId="166" fontId="11" fillId="0" borderId="2" xfId="1661" applyNumberFormat="1" applyFont="1" applyBorder="1" applyAlignment="1">
      <alignment horizontal="center" vertical="justify"/>
    </xf>
    <xf numFmtId="166" fontId="11" fillId="0" borderId="4" xfId="1661" applyNumberFormat="1" applyFont="1" applyBorder="1" applyAlignment="1">
      <alignment horizontal="center" vertical="justify"/>
    </xf>
    <xf numFmtId="0" fontId="12" fillId="0" borderId="5" xfId="1661" applyFont="1" applyBorder="1" applyAlignment="1">
      <alignment horizontal="left"/>
    </xf>
    <xf numFmtId="0" fontId="12" fillId="0" borderId="0" xfId="1661" applyFont="1" applyBorder="1" applyAlignment="1">
      <alignment horizontal="left"/>
    </xf>
    <xf numFmtId="0" fontId="11" fillId="0" borderId="7" xfId="1661" applyFont="1" applyBorder="1" applyAlignment="1">
      <alignment horizontal="center"/>
    </xf>
    <xf numFmtId="0" fontId="11" fillId="0" borderId="8" xfId="1661" applyFont="1" applyBorder="1" applyAlignment="1">
      <alignment horizontal="center"/>
    </xf>
    <xf numFmtId="14" fontId="11" fillId="0" borderId="5" xfId="1661" applyNumberFormat="1" applyFont="1" applyBorder="1" applyAlignment="1">
      <alignment horizontal="left"/>
    </xf>
    <xf numFmtId="0" fontId="11" fillId="0" borderId="0" xfId="1661" applyFont="1" applyBorder="1" applyAlignment="1">
      <alignment horizontal="left"/>
    </xf>
    <xf numFmtId="0" fontId="12" fillId="0" borderId="10" xfId="1661" applyFont="1" applyBorder="1" applyAlignment="1">
      <alignment horizontal="left"/>
    </xf>
    <xf numFmtId="0" fontId="12" fillId="0" borderId="9" xfId="1661" applyFont="1" applyBorder="1" applyAlignment="1">
      <alignment horizontal="left"/>
    </xf>
    <xf numFmtId="165" fontId="12" fillId="0" borderId="0" xfId="1661" applyNumberFormat="1" applyFont="1" applyBorder="1" applyAlignment="1">
      <alignment horizontal="left"/>
    </xf>
    <xf numFmtId="165" fontId="12" fillId="0" borderId="0" xfId="1667" applyNumberFormat="1" applyFont="1" applyBorder="1" applyAlignment="1">
      <alignment horizontal="left"/>
    </xf>
    <xf numFmtId="0" fontId="12" fillId="0" borderId="0" xfId="1667" applyFont="1" applyAlignment="1">
      <alignment horizontal="center"/>
    </xf>
    <xf numFmtId="0" fontId="11" fillId="0" borderId="1" xfId="1667" applyFont="1" applyBorder="1" applyAlignment="1">
      <alignment horizontal="center" vertical="justify"/>
    </xf>
    <xf numFmtId="0" fontId="11" fillId="0" borderId="3" xfId="1667" applyFont="1" applyBorder="1" applyAlignment="1">
      <alignment horizontal="center" vertical="justify"/>
    </xf>
    <xf numFmtId="0" fontId="11" fillId="0" borderId="2" xfId="1667" applyFont="1" applyBorder="1" applyAlignment="1">
      <alignment horizontal="center" vertical="justify"/>
    </xf>
    <xf numFmtId="0" fontId="11" fillId="0" borderId="4" xfId="1667" applyFont="1" applyBorder="1" applyAlignment="1">
      <alignment horizontal="center" vertical="justify"/>
    </xf>
    <xf numFmtId="165" fontId="11" fillId="0" borderId="2" xfId="1667" applyNumberFormat="1" applyFont="1" applyBorder="1" applyAlignment="1">
      <alignment horizontal="center" vertical="justify"/>
    </xf>
    <xf numFmtId="165" fontId="11" fillId="0" borderId="4" xfId="1667" applyNumberFormat="1" applyFont="1" applyBorder="1" applyAlignment="1">
      <alignment horizontal="center" vertical="justify"/>
    </xf>
    <xf numFmtId="166" fontId="11" fillId="0" borderId="2" xfId="1667" applyNumberFormat="1" applyFont="1" applyBorder="1" applyAlignment="1">
      <alignment horizontal="center" vertical="justify"/>
    </xf>
    <xf numFmtId="166" fontId="11" fillId="0" borderId="4" xfId="1667" applyNumberFormat="1" applyFont="1" applyBorder="1" applyAlignment="1">
      <alignment horizontal="center" vertical="justify"/>
    </xf>
    <xf numFmtId="0" fontId="12" fillId="0" borderId="5" xfId="1667" applyFont="1" applyBorder="1" applyAlignment="1">
      <alignment horizontal="left"/>
    </xf>
    <xf numFmtId="0" fontId="12" fillId="0" borderId="0" xfId="1667" applyFont="1" applyBorder="1" applyAlignment="1">
      <alignment horizontal="left"/>
    </xf>
    <xf numFmtId="0" fontId="11" fillId="0" borderId="7" xfId="1667" applyFont="1" applyBorder="1" applyAlignment="1">
      <alignment horizontal="center"/>
    </xf>
    <xf numFmtId="0" fontId="11" fillId="0" borderId="8" xfId="1667" applyFont="1" applyBorder="1" applyAlignment="1">
      <alignment horizontal="center"/>
    </xf>
    <xf numFmtId="14" fontId="11" fillId="0" borderId="5" xfId="1667" applyNumberFormat="1" applyFont="1" applyBorder="1" applyAlignment="1">
      <alignment horizontal="left"/>
    </xf>
    <xf numFmtId="0" fontId="11" fillId="0" borderId="0" xfId="1667" applyFont="1" applyBorder="1" applyAlignment="1">
      <alignment horizontal="left"/>
    </xf>
    <xf numFmtId="0" fontId="12" fillId="0" borderId="10" xfId="1667" applyFont="1" applyBorder="1" applyAlignment="1">
      <alignment horizontal="left"/>
    </xf>
    <xf numFmtId="0" fontId="12" fillId="0" borderId="9" xfId="1667" applyFont="1" applyBorder="1" applyAlignment="1">
      <alignment horizontal="left"/>
    </xf>
    <xf numFmtId="0" fontId="11" fillId="0" borderId="7" xfId="1674" applyFont="1" applyBorder="1" applyAlignment="1">
      <alignment horizontal="center"/>
    </xf>
    <xf numFmtId="0" fontId="11" fillId="0" borderId="8" xfId="1674" applyFont="1" applyBorder="1" applyAlignment="1">
      <alignment horizontal="center"/>
    </xf>
    <xf numFmtId="14" fontId="11" fillId="0" borderId="5" xfId="1674" applyNumberFormat="1" applyFont="1" applyBorder="1" applyAlignment="1">
      <alignment horizontal="left"/>
    </xf>
    <xf numFmtId="0" fontId="11" fillId="0" borderId="0" xfId="1674" applyFont="1" applyBorder="1" applyAlignment="1">
      <alignment horizontal="left"/>
    </xf>
    <xf numFmtId="165" fontId="12" fillId="0" borderId="0" xfId="1674" applyNumberFormat="1" applyFont="1" applyBorder="1" applyAlignment="1">
      <alignment horizontal="left"/>
    </xf>
    <xf numFmtId="0" fontId="12" fillId="0" borderId="0" xfId="1674" applyFont="1" applyAlignment="1">
      <alignment horizontal="center"/>
    </xf>
    <xf numFmtId="0" fontId="11" fillId="0" borderId="1" xfId="1674" applyFont="1" applyBorder="1" applyAlignment="1">
      <alignment horizontal="center" vertical="justify"/>
    </xf>
    <xf numFmtId="0" fontId="11" fillId="0" borderId="3" xfId="1674" applyFont="1" applyBorder="1" applyAlignment="1">
      <alignment horizontal="center" vertical="justify"/>
    </xf>
    <xf numFmtId="0" fontId="11" fillId="0" borderId="2" xfId="1674" applyFont="1" applyBorder="1" applyAlignment="1">
      <alignment horizontal="center" vertical="justify"/>
    </xf>
    <xf numFmtId="0" fontId="11" fillId="0" borderId="4" xfId="1674" applyFont="1" applyBorder="1" applyAlignment="1">
      <alignment horizontal="center" vertical="justify"/>
    </xf>
    <xf numFmtId="165" fontId="11" fillId="0" borderId="2" xfId="1674" applyNumberFormat="1" applyFont="1" applyBorder="1" applyAlignment="1">
      <alignment horizontal="center" vertical="justify"/>
    </xf>
    <xf numFmtId="165" fontId="11" fillId="0" borderId="4" xfId="1674" applyNumberFormat="1" applyFont="1" applyBorder="1" applyAlignment="1">
      <alignment horizontal="center" vertical="justify"/>
    </xf>
    <xf numFmtId="166" fontId="11" fillId="0" borderId="2" xfId="1674" applyNumberFormat="1" applyFont="1" applyBorder="1" applyAlignment="1">
      <alignment horizontal="center" vertical="justify"/>
    </xf>
    <xf numFmtId="166" fontId="11" fillId="0" borderId="4" xfId="1674" applyNumberFormat="1" applyFont="1" applyBorder="1" applyAlignment="1">
      <alignment horizontal="center" vertical="justify"/>
    </xf>
    <xf numFmtId="0" fontId="12" fillId="0" borderId="5" xfId="1674" applyFont="1" applyBorder="1" applyAlignment="1">
      <alignment horizontal="left"/>
    </xf>
    <xf numFmtId="0" fontId="12" fillId="0" borderId="0" xfId="1674" applyFont="1" applyBorder="1" applyAlignment="1">
      <alignment horizontal="left"/>
    </xf>
    <xf numFmtId="165" fontId="12" fillId="0" borderId="0" xfId="1681" applyNumberFormat="1" applyFont="1" applyBorder="1" applyAlignment="1">
      <alignment horizontal="left"/>
    </xf>
    <xf numFmtId="0" fontId="12" fillId="0" borderId="0" xfId="1681" applyFont="1" applyAlignment="1">
      <alignment horizontal="center"/>
    </xf>
    <xf numFmtId="0" fontId="11" fillId="0" borderId="1" xfId="1681" applyFont="1" applyBorder="1" applyAlignment="1">
      <alignment horizontal="center" vertical="justify"/>
    </xf>
    <xf numFmtId="0" fontId="11" fillId="0" borderId="3" xfId="1681" applyFont="1" applyBorder="1" applyAlignment="1">
      <alignment horizontal="center" vertical="justify"/>
    </xf>
    <xf numFmtId="0" fontId="11" fillId="0" borderId="2" xfId="1681" applyFont="1" applyBorder="1" applyAlignment="1">
      <alignment horizontal="center" vertical="justify"/>
    </xf>
    <xf numFmtId="0" fontId="11" fillId="0" borderId="4" xfId="1681" applyFont="1" applyBorder="1" applyAlignment="1">
      <alignment horizontal="center" vertical="justify"/>
    </xf>
    <xf numFmtId="165" fontId="11" fillId="0" borderId="2" xfId="1681" applyNumberFormat="1" applyFont="1" applyBorder="1" applyAlignment="1">
      <alignment horizontal="center" vertical="justify"/>
    </xf>
    <xf numFmtId="165" fontId="11" fillId="0" borderId="4" xfId="1681" applyNumberFormat="1" applyFont="1" applyBorder="1" applyAlignment="1">
      <alignment horizontal="center" vertical="justify"/>
    </xf>
    <xf numFmtId="166" fontId="11" fillId="0" borderId="2" xfId="1681" applyNumberFormat="1" applyFont="1" applyBorder="1" applyAlignment="1">
      <alignment horizontal="center" vertical="justify"/>
    </xf>
    <xf numFmtId="166" fontId="11" fillId="0" borderId="4" xfId="1681" applyNumberFormat="1" applyFont="1" applyBorder="1" applyAlignment="1">
      <alignment horizontal="center" vertical="justify"/>
    </xf>
    <xf numFmtId="0" fontId="12" fillId="0" borderId="5" xfId="1681" applyFont="1" applyBorder="1" applyAlignment="1">
      <alignment horizontal="left"/>
    </xf>
    <xf numFmtId="0" fontId="12" fillId="0" borderId="0" xfId="1681" applyFont="1" applyBorder="1" applyAlignment="1">
      <alignment horizontal="left"/>
    </xf>
    <xf numFmtId="0" fontId="11" fillId="0" borderId="7" xfId="1681" applyFont="1" applyBorder="1" applyAlignment="1">
      <alignment horizontal="center"/>
    </xf>
    <xf numFmtId="0" fontId="11" fillId="0" borderId="8" xfId="1681" applyFont="1" applyBorder="1" applyAlignment="1">
      <alignment horizontal="center"/>
    </xf>
    <xf numFmtId="14" fontId="11" fillId="0" borderId="5" xfId="1681" applyNumberFormat="1" applyFont="1" applyBorder="1" applyAlignment="1">
      <alignment horizontal="left"/>
    </xf>
    <xf numFmtId="0" fontId="11" fillId="0" borderId="0" xfId="1681" applyFont="1" applyBorder="1" applyAlignment="1">
      <alignment horizontal="left"/>
    </xf>
    <xf numFmtId="0" fontId="12" fillId="0" borderId="10" xfId="1681" applyFont="1" applyBorder="1" applyAlignment="1">
      <alignment horizontal="left"/>
    </xf>
    <xf numFmtId="0" fontId="12" fillId="0" borderId="9" xfId="1681" applyFont="1" applyBorder="1" applyAlignment="1">
      <alignment horizontal="left"/>
    </xf>
    <xf numFmtId="0" fontId="11" fillId="0" borderId="7" xfId="1685" applyFont="1" applyBorder="1" applyAlignment="1">
      <alignment horizontal="center"/>
    </xf>
    <xf numFmtId="0" fontId="11" fillId="0" borderId="8" xfId="1685" applyFont="1" applyBorder="1" applyAlignment="1">
      <alignment horizontal="center"/>
    </xf>
    <xf numFmtId="14" fontId="11" fillId="0" borderId="5" xfId="1685" applyNumberFormat="1" applyFont="1" applyBorder="1" applyAlignment="1">
      <alignment horizontal="left"/>
    </xf>
    <xf numFmtId="0" fontId="11" fillId="0" borderId="0" xfId="1685" applyFont="1" applyBorder="1" applyAlignment="1">
      <alignment horizontal="left"/>
    </xf>
    <xf numFmtId="165" fontId="12" fillId="0" borderId="0" xfId="1685" applyNumberFormat="1" applyFont="1" applyBorder="1" applyAlignment="1">
      <alignment horizontal="left"/>
    </xf>
    <xf numFmtId="0" fontId="12" fillId="0" borderId="0" xfId="1685" applyFont="1" applyAlignment="1">
      <alignment horizontal="center"/>
    </xf>
    <xf numFmtId="0" fontId="11" fillId="0" borderId="1" xfId="1685" applyFont="1" applyBorder="1" applyAlignment="1">
      <alignment horizontal="center" vertical="justify"/>
    </xf>
    <xf numFmtId="0" fontId="11" fillId="0" borderId="3" xfId="1685" applyFont="1" applyBorder="1" applyAlignment="1">
      <alignment horizontal="center" vertical="justify"/>
    </xf>
    <xf numFmtId="0" fontId="11" fillId="0" borderId="2" xfId="1685" applyFont="1" applyBorder="1" applyAlignment="1">
      <alignment horizontal="center" vertical="justify"/>
    </xf>
    <xf numFmtId="0" fontId="11" fillId="0" borderId="4" xfId="1685" applyFont="1" applyBorder="1" applyAlignment="1">
      <alignment horizontal="center" vertical="justify"/>
    </xf>
    <xf numFmtId="165" fontId="11" fillId="0" borderId="2" xfId="1685" applyNumberFormat="1" applyFont="1" applyBorder="1" applyAlignment="1">
      <alignment horizontal="center" vertical="justify"/>
    </xf>
    <xf numFmtId="165" fontId="11" fillId="0" borderId="4" xfId="1685" applyNumberFormat="1" applyFont="1" applyBorder="1" applyAlignment="1">
      <alignment horizontal="center" vertical="justify"/>
    </xf>
    <xf numFmtId="166" fontId="11" fillId="0" borderId="2" xfId="1685" applyNumberFormat="1" applyFont="1" applyBorder="1" applyAlignment="1">
      <alignment horizontal="center" vertical="justify"/>
    </xf>
    <xf numFmtId="166" fontId="11" fillId="0" borderId="4" xfId="1685" applyNumberFormat="1" applyFont="1" applyBorder="1" applyAlignment="1">
      <alignment horizontal="center" vertical="justify"/>
    </xf>
    <xf numFmtId="0" fontId="12" fillId="0" borderId="5" xfId="1685" applyFont="1" applyBorder="1" applyAlignment="1">
      <alignment horizontal="left"/>
    </xf>
    <xf numFmtId="0" fontId="12" fillId="0" borderId="0" xfId="1685" applyFont="1" applyBorder="1" applyAlignment="1">
      <alignment horizontal="left"/>
    </xf>
    <xf numFmtId="165" fontId="12" fillId="0" borderId="0" xfId="1692" applyNumberFormat="1" applyFont="1" applyBorder="1" applyAlignment="1">
      <alignment horizontal="left"/>
    </xf>
    <xf numFmtId="0" fontId="12" fillId="0" borderId="0" xfId="1692" applyFont="1" applyAlignment="1">
      <alignment horizontal="center"/>
    </xf>
    <xf numFmtId="0" fontId="11" fillId="0" borderId="1" xfId="1692" applyFont="1" applyBorder="1" applyAlignment="1">
      <alignment horizontal="center" vertical="justify"/>
    </xf>
    <xf numFmtId="0" fontId="11" fillId="0" borderId="3" xfId="1692" applyFont="1" applyBorder="1" applyAlignment="1">
      <alignment horizontal="center" vertical="justify"/>
    </xf>
    <xf numFmtId="0" fontId="11" fillId="0" borderId="2" xfId="1692" applyFont="1" applyBorder="1" applyAlignment="1">
      <alignment horizontal="center" vertical="justify"/>
    </xf>
    <xf numFmtId="0" fontId="11" fillId="0" borderId="4" xfId="1692" applyFont="1" applyBorder="1" applyAlignment="1">
      <alignment horizontal="center" vertical="justify"/>
    </xf>
    <xf numFmtId="165" fontId="11" fillId="0" borderId="2" xfId="1692" applyNumberFormat="1" applyFont="1" applyBorder="1" applyAlignment="1">
      <alignment horizontal="center" vertical="justify"/>
    </xf>
    <xf numFmtId="165" fontId="11" fillId="0" borderId="4" xfId="1692" applyNumberFormat="1" applyFont="1" applyBorder="1" applyAlignment="1">
      <alignment horizontal="center" vertical="justify"/>
    </xf>
    <xf numFmtId="166" fontId="11" fillId="0" borderId="2" xfId="1692" applyNumberFormat="1" applyFont="1" applyBorder="1" applyAlignment="1">
      <alignment horizontal="center" vertical="justify"/>
    </xf>
    <xf numFmtId="166" fontId="11" fillId="0" borderId="4" xfId="1692" applyNumberFormat="1" applyFont="1" applyBorder="1" applyAlignment="1">
      <alignment horizontal="center" vertical="justify"/>
    </xf>
    <xf numFmtId="0" fontId="12" fillId="0" borderId="5" xfId="1692" applyFont="1" applyBorder="1" applyAlignment="1">
      <alignment horizontal="left"/>
    </xf>
    <xf numFmtId="0" fontId="12" fillId="0" borderId="0" xfId="1692" applyFont="1" applyBorder="1" applyAlignment="1">
      <alignment horizontal="left"/>
    </xf>
    <xf numFmtId="0" fontId="11" fillId="0" borderId="7" xfId="1692" applyFont="1" applyBorder="1" applyAlignment="1">
      <alignment horizontal="center"/>
    </xf>
    <xf numFmtId="0" fontId="11" fillId="0" borderId="8" xfId="1692" applyFont="1" applyBorder="1" applyAlignment="1">
      <alignment horizontal="center"/>
    </xf>
    <xf numFmtId="14" fontId="11" fillId="0" borderId="5" xfId="1692" applyNumberFormat="1" applyFont="1" applyBorder="1" applyAlignment="1">
      <alignment horizontal="left"/>
    </xf>
    <xf numFmtId="0" fontId="11" fillId="0" borderId="0" xfId="1692" applyFont="1" applyBorder="1" applyAlignment="1">
      <alignment horizontal="left"/>
    </xf>
    <xf numFmtId="0" fontId="12" fillId="0" borderId="10" xfId="1692" applyFont="1" applyBorder="1" applyAlignment="1">
      <alignment horizontal="left"/>
    </xf>
    <xf numFmtId="0" fontId="12" fillId="0" borderId="9" xfId="1692" applyFont="1" applyBorder="1" applyAlignment="1">
      <alignment horizontal="left"/>
    </xf>
    <xf numFmtId="0" fontId="11" fillId="0" borderId="7" xfId="1700" applyFont="1" applyBorder="1" applyAlignment="1">
      <alignment horizontal="center"/>
    </xf>
    <xf numFmtId="0" fontId="11" fillId="0" borderId="8" xfId="1700" applyFont="1" applyBorder="1" applyAlignment="1">
      <alignment horizontal="center"/>
    </xf>
    <xf numFmtId="14" fontId="11" fillId="0" borderId="5" xfId="1700" applyNumberFormat="1" applyFont="1" applyBorder="1" applyAlignment="1">
      <alignment horizontal="left"/>
    </xf>
    <xf numFmtId="0" fontId="11" fillId="0" borderId="0" xfId="1700" applyFont="1" applyBorder="1" applyAlignment="1">
      <alignment horizontal="left"/>
    </xf>
    <xf numFmtId="165" fontId="12" fillId="0" borderId="0" xfId="1700" applyNumberFormat="1" applyFont="1" applyBorder="1" applyAlignment="1">
      <alignment horizontal="left"/>
    </xf>
    <xf numFmtId="0" fontId="12" fillId="0" borderId="0" xfId="1700" applyFont="1" applyAlignment="1">
      <alignment horizontal="center"/>
    </xf>
    <xf numFmtId="0" fontId="11" fillId="0" borderId="1" xfId="1700" applyFont="1" applyBorder="1" applyAlignment="1">
      <alignment horizontal="center" vertical="justify"/>
    </xf>
    <xf numFmtId="0" fontId="11" fillId="0" borderId="3" xfId="1700" applyFont="1" applyBorder="1" applyAlignment="1">
      <alignment horizontal="center" vertical="justify"/>
    </xf>
    <xf numFmtId="0" fontId="11" fillId="0" borderId="2" xfId="1700" applyFont="1" applyBorder="1" applyAlignment="1">
      <alignment horizontal="center" vertical="justify"/>
    </xf>
    <xf numFmtId="0" fontId="11" fillId="0" borderId="4" xfId="1700" applyFont="1" applyBorder="1" applyAlignment="1">
      <alignment horizontal="center" vertical="justify"/>
    </xf>
    <xf numFmtId="165" fontId="11" fillId="0" borderId="2" xfId="1700" applyNumberFormat="1" applyFont="1" applyBorder="1" applyAlignment="1">
      <alignment horizontal="center" vertical="justify"/>
    </xf>
    <xf numFmtId="165" fontId="11" fillId="0" borderId="4" xfId="1700" applyNumberFormat="1" applyFont="1" applyBorder="1" applyAlignment="1">
      <alignment horizontal="center" vertical="justify"/>
    </xf>
    <xf numFmtId="166" fontId="11" fillId="0" borderId="2" xfId="1700" applyNumberFormat="1" applyFont="1" applyBorder="1" applyAlignment="1">
      <alignment horizontal="center" vertical="justify"/>
    </xf>
    <xf numFmtId="166" fontId="11" fillId="0" borderId="4" xfId="1700" applyNumberFormat="1" applyFont="1" applyBorder="1" applyAlignment="1">
      <alignment horizontal="center" vertical="justify"/>
    </xf>
    <xf numFmtId="0" fontId="12" fillId="0" borderId="5" xfId="1700" applyFont="1" applyBorder="1" applyAlignment="1">
      <alignment horizontal="left"/>
    </xf>
    <xf numFmtId="0" fontId="12" fillId="0" borderId="0" xfId="1700" applyFont="1" applyBorder="1" applyAlignment="1">
      <alignment horizontal="left"/>
    </xf>
  </cellXfs>
  <cellStyles count="1705">
    <cellStyle name="Обычный" xfId="0" builtinId="0"/>
    <cellStyle name="Обычный 10" xfId="15"/>
    <cellStyle name="Обычный 10 2" xfId="16"/>
    <cellStyle name="Обычный 11" xfId="17"/>
    <cellStyle name="Обычный 11 2" xfId="18"/>
    <cellStyle name="Обычный 11 2 2" xfId="19"/>
    <cellStyle name="Обычный 11 2 2 10" xfId="20"/>
    <cellStyle name="Обычный 11 2 2 11" xfId="21"/>
    <cellStyle name="Обычный 11 2 2 11 2" xfId="22"/>
    <cellStyle name="Обычный 11 2 2 12" xfId="23"/>
    <cellStyle name="Обычный 11 2 2 13" xfId="24"/>
    <cellStyle name="Обычный 11 2 2 14" xfId="25"/>
    <cellStyle name="Обычный 11 2 2 14 2" xfId="26"/>
    <cellStyle name="Обычный 11 2 2 14 3" xfId="27"/>
    <cellStyle name="Обычный 11 2 2 15" xfId="28"/>
    <cellStyle name="Обычный 11 2 2 16" xfId="29"/>
    <cellStyle name="Обычный 11 2 2 17" xfId="30"/>
    <cellStyle name="Обычный 11 2 2 18" xfId="31"/>
    <cellStyle name="Обычный 11 2 2 19" xfId="32"/>
    <cellStyle name="Обычный 11 2 2 2" xfId="33"/>
    <cellStyle name="Обычный 11 2 2 2 2" xfId="34"/>
    <cellStyle name="Обычный 11 2 2 20" xfId="35"/>
    <cellStyle name="Обычный 11 2 2 21" xfId="36"/>
    <cellStyle name="Обычный 11 2 2 22" xfId="37"/>
    <cellStyle name="Обычный 11 2 2 22 2" xfId="38"/>
    <cellStyle name="Обычный 11 2 2 22 2 2" xfId="39"/>
    <cellStyle name="Обычный 11 2 2 23" xfId="40"/>
    <cellStyle name="Обычный 11 2 2 24" xfId="41"/>
    <cellStyle name="Обычный 11 2 2 25" xfId="42"/>
    <cellStyle name="Обычный 11 2 2 26" xfId="43"/>
    <cellStyle name="Обычный 11 2 2 27" xfId="44"/>
    <cellStyle name="Обычный 11 2 2 28" xfId="45"/>
    <cellStyle name="Обычный 11 2 2 29" xfId="46"/>
    <cellStyle name="Обычный 11 2 2 29 2" xfId="47"/>
    <cellStyle name="Обычный 11 2 2 3" xfId="48"/>
    <cellStyle name="Обычный 11 2 2 30" xfId="49"/>
    <cellStyle name="Обычный 11 2 2 30 2" xfId="50"/>
    <cellStyle name="Обычный 11 2 2 30 2 2" xfId="51"/>
    <cellStyle name="Обычный 11 2 2 30 2 3" xfId="52"/>
    <cellStyle name="Обычный 11 2 2 30 2 4" xfId="53"/>
    <cellStyle name="Обычный 11 2 2 30 2 5" xfId="54"/>
    <cellStyle name="Обычный 11 2 2 30 2 6" xfId="55"/>
    <cellStyle name="Обычный 11 2 2 30 3" xfId="56"/>
    <cellStyle name="Обычный 11 2 2 30 4" xfId="57"/>
    <cellStyle name="Обычный 11 2 2 30 4 2" xfId="58"/>
    <cellStyle name="Обычный 11 2 2 30 4 2 2" xfId="59"/>
    <cellStyle name="Обычный 11 2 2 30 4 2 2 2" xfId="60"/>
    <cellStyle name="Обычный 11 2 2 30 4 2 2 3" xfId="61"/>
    <cellStyle name="Обычный 11 2 2 30 4 3" xfId="62"/>
    <cellStyle name="Обычный 11 2 2 30 4 3 2" xfId="63"/>
    <cellStyle name="Обычный 11 2 2 30 4 3 2 2" xfId="1478"/>
    <cellStyle name="Обычный 11 2 2 30 4 4" xfId="64"/>
    <cellStyle name="Обычный 11 2 2 30 4 5" xfId="65"/>
    <cellStyle name="Обычный 11 2 2 30 4 5 2" xfId="66"/>
    <cellStyle name="Обычный 11 2 2 30 4 5 3" xfId="1479"/>
    <cellStyle name="Обычный 11 2 2 30 4 6" xfId="67"/>
    <cellStyle name="Обычный 11 2 2 30 4 7" xfId="68"/>
    <cellStyle name="Обычный 11 2 2 30 4 8" xfId="69"/>
    <cellStyle name="Обычный 11 2 2 30 4 9" xfId="70"/>
    <cellStyle name="Обычный 11 2 2 30 5" xfId="71"/>
    <cellStyle name="Обычный 11 2 2 30 5 2" xfId="72"/>
    <cellStyle name="Обычный 11 2 2 30 5 3" xfId="73"/>
    <cellStyle name="Обычный 11 2 2 30 5 4" xfId="74"/>
    <cellStyle name="Обычный 11 2 2 30 5 5" xfId="1480"/>
    <cellStyle name="Обычный 11 2 2 31" xfId="75"/>
    <cellStyle name="Обычный 11 2 2 32" xfId="76"/>
    <cellStyle name="Обычный 11 2 2 33" xfId="77"/>
    <cellStyle name="Обычный 11 2 2 34" xfId="78"/>
    <cellStyle name="Обычный 11 2 2 35" xfId="79"/>
    <cellStyle name="Обычный 11 2 2 36" xfId="80"/>
    <cellStyle name="Обычный 11 2 2 37" xfId="81"/>
    <cellStyle name="Обычный 11 2 2 38" xfId="82"/>
    <cellStyle name="Обычный 11 2 2 39" xfId="83"/>
    <cellStyle name="Обычный 11 2 2 4" xfId="84"/>
    <cellStyle name="Обычный 11 2 2 40" xfId="85"/>
    <cellStyle name="Обычный 11 2 2 41" xfId="86"/>
    <cellStyle name="Обычный 11 2 2 42" xfId="87"/>
    <cellStyle name="Обычный 11 2 2 43" xfId="88"/>
    <cellStyle name="Обычный 11 2 2 44" xfId="89"/>
    <cellStyle name="Обычный 11 2 2 5" xfId="90"/>
    <cellStyle name="Обычный 11 2 2 5 2" xfId="91"/>
    <cellStyle name="Обычный 11 2 2 5 3" xfId="92"/>
    <cellStyle name="Обычный 11 2 2 5 4" xfId="93"/>
    <cellStyle name="Обычный 11 2 2 5 4 10" xfId="94"/>
    <cellStyle name="Обычный 11 2 2 5 4 10 2" xfId="95"/>
    <cellStyle name="Обычный 11 2 2 5 4 10 2 10" xfId="96"/>
    <cellStyle name="Обычный 11 2 2 5 4 10 2 10 2" xfId="97"/>
    <cellStyle name="Обычный 11 2 2 5 4 10 2 10 2 2" xfId="98"/>
    <cellStyle name="Обычный 11 2 2 5 4 10 2 10 2 3" xfId="99"/>
    <cellStyle name="Обычный 11 2 2 5 4 10 2 10 3" xfId="100"/>
    <cellStyle name="Обычный 11 2 2 5 4 10 2 10 3 2" xfId="101"/>
    <cellStyle name="Обычный 11 2 2 5 4 10 2 10 3 2 2" xfId="7"/>
    <cellStyle name="Обычный 11 2 2 5 4 10 2 10 3 2 2 2" xfId="8"/>
    <cellStyle name="Обычный 11 2 2 5 4 10 2 10 3 2 2 2 2" xfId="1676"/>
    <cellStyle name="Обычный 11 2 2 5 4 10 2 10 3 2 2 2 3" xfId="1688"/>
    <cellStyle name="Обычный 11 2 2 5 4 10 2 10 3 2 2 2 4" xfId="1702"/>
    <cellStyle name="Обычный 11 2 2 5 4 10 2 10 3 2 2 3" xfId="1675"/>
    <cellStyle name="Обычный 11 2 2 5 4 10 2 10 3 2 2 4" xfId="1687"/>
    <cellStyle name="Обычный 11 2 2 5 4 10 2 10 3 2 2 5" xfId="1701"/>
    <cellStyle name="Обычный 11 2 2 5 4 10 2 10 3 2 6" xfId="102"/>
    <cellStyle name="Обычный 11 2 2 5 4 10 2 10 4" xfId="103"/>
    <cellStyle name="Обычный 11 2 2 5 4 10 2 10 5" xfId="104"/>
    <cellStyle name="Обычный 11 2 2 5 4 10 2 11" xfId="105"/>
    <cellStyle name="Обычный 11 2 2 5 4 10 2 11 2" xfId="106"/>
    <cellStyle name="Обычный 11 2 2 5 4 10 2 2" xfId="107"/>
    <cellStyle name="Обычный 11 2 2 5 4 10 2 2 2" xfId="108"/>
    <cellStyle name="Обычный 11 2 2 5 4 10 2 3" xfId="109"/>
    <cellStyle name="Обычный 11 2 2 5 4 10 2 3 2" xfId="110"/>
    <cellStyle name="Обычный 11 2 2 5 4 10 2 4" xfId="111"/>
    <cellStyle name="Обычный 11 2 2 5 4 10 2 4 2" xfId="112"/>
    <cellStyle name="Обычный 11 2 2 5 4 10 2 5" xfId="113"/>
    <cellStyle name="Обычный 11 2 2 5 4 10 2 5 2" xfId="114"/>
    <cellStyle name="Обычный 11 2 2 5 4 10 2 6" xfId="115"/>
    <cellStyle name="Обычный 11 2 2 5 4 10 2 6 2" xfId="116"/>
    <cellStyle name="Обычный 11 2 2 5 4 10 2 7" xfId="117"/>
    <cellStyle name="Обычный 11 2 2 5 4 10 2 7 2" xfId="118"/>
    <cellStyle name="Обычный 11 2 2 5 4 10 2 7 2 2" xfId="119"/>
    <cellStyle name="Обычный 11 2 2 5 4 10 2 7 2 2 2" xfId="120"/>
    <cellStyle name="Обычный 11 2 2 5 4 10 2 7 3" xfId="121"/>
    <cellStyle name="Обычный 11 2 2 5 4 10 2 7 3 2" xfId="122"/>
    <cellStyle name="Обычный 11 2 2 5 4 10 2 7 3 2 2" xfId="123"/>
    <cellStyle name="Обычный 11 2 2 5 4 10 2 7 3 3" xfId="1665"/>
    <cellStyle name="Обычный 11 2 2 5 4 10 2 8" xfId="124"/>
    <cellStyle name="Обычный 11 2 2 5 4 10 2 8 2" xfId="125"/>
    <cellStyle name="Обычный 11 2 2 5 4 10 2 9" xfId="126"/>
    <cellStyle name="Обычный 11 2 2 5 4 11" xfId="127"/>
    <cellStyle name="Обычный 11 2 2 5 4 12" xfId="128"/>
    <cellStyle name="Обычный 11 2 2 5 4 13" xfId="129"/>
    <cellStyle name="Обычный 11 2 2 5 4 14" xfId="130"/>
    <cellStyle name="Обычный 11 2 2 5 4 14 2" xfId="131"/>
    <cellStyle name="Обычный 11 2 2 5 4 14 2 2" xfId="132"/>
    <cellStyle name="Обычный 11 2 2 5 4 15" xfId="133"/>
    <cellStyle name="Обычный 11 2 2 5 4 15 2" xfId="134"/>
    <cellStyle name="Обычный 11 2 2 5 4 15 3" xfId="135"/>
    <cellStyle name="Обычный 11 2 2 5 4 15 3 2" xfId="12"/>
    <cellStyle name="Обычный 11 2 2 5 4 15 3 2 2" xfId="1481"/>
    <cellStyle name="Обычный 11 2 2 5 4 15 3 3" xfId="136"/>
    <cellStyle name="Обычный 11 2 2 5 4 15 3 3 2" xfId="1482"/>
    <cellStyle name="Обычный 11 2 2 5 4 2" xfId="137"/>
    <cellStyle name="Обычный 11 2 2 5 4 3" xfId="138"/>
    <cellStyle name="Обычный 11 2 2 5 4 4" xfId="139"/>
    <cellStyle name="Обычный 11 2 2 5 4 5" xfId="140"/>
    <cellStyle name="Обычный 11 2 2 5 4 5 2" xfId="141"/>
    <cellStyle name="Обычный 11 2 2 5 4 6" xfId="142"/>
    <cellStyle name="Обычный 11 2 2 5 4 6 2" xfId="143"/>
    <cellStyle name="Обычный 11 2 2 5 4 6 2 10" xfId="144"/>
    <cellStyle name="Обычный 11 2 2 5 4 6 2 10 2" xfId="145"/>
    <cellStyle name="Обычный 11 2 2 5 4 6 2 10 3" xfId="146"/>
    <cellStyle name="Обычный 11 2 2 5 4 6 2 10 4" xfId="147"/>
    <cellStyle name="Обычный 11 2 2 5 4 6 2 11" xfId="148"/>
    <cellStyle name="Обычный 11 2 2 5 4 6 2 12" xfId="149"/>
    <cellStyle name="Обычный 11 2 2 5 4 6 2 13" xfId="150"/>
    <cellStyle name="Обычный 11 2 2 5 4 6 2 14" xfId="151"/>
    <cellStyle name="Обычный 11 2 2 5 4 6 2 14 2" xfId="152"/>
    <cellStyle name="Обычный 11 2 2 5 4 6 2 14 2 2" xfId="153"/>
    <cellStyle name="Обычный 11 2 2 5 4 6 2 14 3" xfId="1483"/>
    <cellStyle name="Обычный 11 2 2 5 4 6 2 2" xfId="154"/>
    <cellStyle name="Обычный 11 2 2 5 4 6 2 2 2" xfId="155"/>
    <cellStyle name="Обычный 11 2 2 5 4 6 2 2 3" xfId="1"/>
    <cellStyle name="Обычный 11 2 2 5 4 6 2 2 3 2" xfId="156"/>
    <cellStyle name="Обычный 11 2 2 5 4 6 2 2 3 2 10" xfId="157"/>
    <cellStyle name="Обычный 11 2 2 5 4 6 2 2 3 2 10 2" xfId="1484"/>
    <cellStyle name="Обычный 11 2 2 5 4 6 2 2 3 2 10 3" xfId="1677"/>
    <cellStyle name="Обычный 11 2 2 5 4 6 2 2 3 2 10 3 2" xfId="1682"/>
    <cellStyle name="Обычный 11 2 2 5 4 6 2 2 3 2 10 4" xfId="1703"/>
    <cellStyle name="Обычный 11 2 2 5 4 6 2 2 3 2 2" xfId="158"/>
    <cellStyle name="Обычный 11 2 2 5 4 6 2 2 3 2 2 2" xfId="159"/>
    <cellStyle name="Обычный 11 2 2 5 4 6 2 2 3 2 2 2 2" xfId="160"/>
    <cellStyle name="Обычный 11 2 2 5 4 6 2 2 3 2 2 2 2 2" xfId="161"/>
    <cellStyle name="Обычный 11 2 2 5 4 6 2 2 3 2 2 2 2 2 2" xfId="162"/>
    <cellStyle name="Обычный 11 2 2 5 4 6 2 2 3 2 2 2 2 2 2 2" xfId="163"/>
    <cellStyle name="Обычный 11 2 2 5 4 6 2 2 3 2 2 2 2 2 2 2 2" xfId="1485"/>
    <cellStyle name="Обычный 11 2 2 5 4 6 2 2 3 2 2 2 2 2 2 3" xfId="1486"/>
    <cellStyle name="Обычный 11 2 2 5 4 6 2 2 3 2 2 2 2 2 2 4" xfId="1658"/>
    <cellStyle name="Обычный 11 2 2 5 4 6 2 2 3 2 2 2 3" xfId="164"/>
    <cellStyle name="Обычный 11 2 2 5 4 6 2 2 3 2 2 2 4" xfId="165"/>
    <cellStyle name="Обычный 11 2 2 5 4 6 2 2 3 2 2 2 4 2" xfId="1487"/>
    <cellStyle name="Обычный 11 2 2 5 4 6 2 2 3 2 2 3" xfId="166"/>
    <cellStyle name="Обычный 11 2 2 5 4 6 2 2 3 2 3" xfId="167"/>
    <cellStyle name="Обычный 11 2 2 5 4 6 2 2 3 2 3 2" xfId="168"/>
    <cellStyle name="Обычный 11 2 2 5 4 6 2 2 3 2 3 3" xfId="169"/>
    <cellStyle name="Обычный 11 2 2 5 4 6 2 2 3 2 3 3 2" xfId="1488"/>
    <cellStyle name="Обычный 11 2 2 5 4 6 2 2 3 2 3 3 3" xfId="1489"/>
    <cellStyle name="Обычный 11 2 2 5 4 6 2 2 3 2 3 4" xfId="1490"/>
    <cellStyle name="Обычный 11 2 2 5 4 6 2 2 3 2 4" xfId="170"/>
    <cellStyle name="Обычный 11 2 2 5 4 6 2 2 3 2 4 2" xfId="171"/>
    <cellStyle name="Обычный 11 2 2 5 4 6 2 2 3 2 4 2 2" xfId="172"/>
    <cellStyle name="Обычный 11 2 2 5 4 6 2 2 3 2 4 2 2 2" xfId="1491"/>
    <cellStyle name="Обычный 11 2 2 5 4 6 2 2 3 2 4 2 3" xfId="1492"/>
    <cellStyle name="Обычный 11 2 2 5 4 6 2 2 3 2 4 3" xfId="173"/>
    <cellStyle name="Обычный 11 2 2 5 4 6 2 2 3 2 4 3 2" xfId="1493"/>
    <cellStyle name="Обычный 11 2 2 5 4 6 2 2 3 2 4 4" xfId="1494"/>
    <cellStyle name="Обычный 11 2 2 5 4 6 2 2 3 2 5" xfId="174"/>
    <cellStyle name="Обычный 11 2 2 5 4 6 2 2 3 2 5 2" xfId="1652"/>
    <cellStyle name="Обычный 11 2 2 5 4 6 2 2 3 2 6" xfId="175"/>
    <cellStyle name="Обычный 11 2 2 5 4 6 2 2 3 2 7" xfId="176"/>
    <cellStyle name="Обычный 11 2 2 5 4 6 2 2 3 2 8" xfId="177"/>
    <cellStyle name="Обычный 11 2 2 5 4 6 2 2 3 2 9" xfId="178"/>
    <cellStyle name="Обычный 11 2 2 5 4 6 2 2 3 3" xfId="179"/>
    <cellStyle name="Обычный 11 2 2 5 4 6 2 2 3 4" xfId="180"/>
    <cellStyle name="Обычный 11 2 2 5 4 6 2 2 3 4 2" xfId="1495"/>
    <cellStyle name="Обычный 11 2 2 5 4 6 2 2 4" xfId="181"/>
    <cellStyle name="Обычный 11 2 2 5 4 6 2 3" xfId="182"/>
    <cellStyle name="Обычный 11 2 2 5 4 6 2 3 2" xfId="183"/>
    <cellStyle name="Обычный 11 2 2 5 4 6 2 3 2 2" xfId="184"/>
    <cellStyle name="Обычный 11 2 2 5 4 6 2 3 2 3" xfId="185"/>
    <cellStyle name="Обычный 11 2 2 5 4 6 2 3 3" xfId="186"/>
    <cellStyle name="Обычный 11 2 2 5 4 6 2 3 4" xfId="187"/>
    <cellStyle name="Обычный 11 2 2 5 4 6 2 3 4 2" xfId="188"/>
    <cellStyle name="Обычный 11 2 2 5 4 6 2 4" xfId="189"/>
    <cellStyle name="Обычный 11 2 2 5 4 6 2 4 2" xfId="190"/>
    <cellStyle name="Обычный 11 2 2 5 4 6 2 4 2 2" xfId="191"/>
    <cellStyle name="Обычный 11 2 2 5 4 6 2 4 2 3" xfId="192"/>
    <cellStyle name="Обычный 11 2 2 5 4 6 2 5" xfId="193"/>
    <cellStyle name="Обычный 11 2 2 5 4 6 2 5 2" xfId="194"/>
    <cellStyle name="Обычный 11 2 2 5 4 6 2 5 2 2" xfId="195"/>
    <cellStyle name="Обычный 11 2 2 5 4 6 2 5 2 2 2" xfId="196"/>
    <cellStyle name="Обычный 11 2 2 5 4 6 2 5 2 2 2 2 2" xfId="4"/>
    <cellStyle name="Обычный 11 2 2 5 4 6 2 5 2 2 2 2 2 2" xfId="1674"/>
    <cellStyle name="Обычный 11 2 2 5 4 6 2 5 2 2 2 2 2 3" xfId="1685"/>
    <cellStyle name="Обычный 11 2 2 5 4 6 2 5 2 2 2 2 2 4" xfId="1700"/>
    <cellStyle name="Обычный 11 2 2 5 4 6 2 5 2 2 3" xfId="197"/>
    <cellStyle name="Обычный 11 2 2 5 4 6 2 5 2 2 4" xfId="198"/>
    <cellStyle name="Обычный 11 2 2 5 4 6 2 5 3" xfId="199"/>
    <cellStyle name="Обычный 11 2 2 5 4 6 2 5 3 10" xfId="200"/>
    <cellStyle name="Обычный 11 2 2 5 4 6 2 5 3 11" xfId="1666"/>
    <cellStyle name="Обычный 11 2 2 5 4 6 2 5 3 2" xfId="201"/>
    <cellStyle name="Обычный 11 2 2 5 4 6 2 5 3 2 2" xfId="202"/>
    <cellStyle name="Обычный 11 2 2 5 4 6 2 5 3 2 3" xfId="203"/>
    <cellStyle name="Обычный 11 2 2 5 4 6 2 5 3 2 3 2" xfId="204"/>
    <cellStyle name="Обычный 11 2 2 5 4 6 2 5 3 2 4" xfId="205"/>
    <cellStyle name="Обычный 11 2 2 5 4 6 2 5 3 3" xfId="206"/>
    <cellStyle name="Обычный 11 2 2 5 4 6 2 5 3 4" xfId="207"/>
    <cellStyle name="Обычный 11 2 2 5 4 6 2 5 3 5" xfId="208"/>
    <cellStyle name="Обычный 11 2 2 5 4 6 2 5 3 5 2" xfId="1496"/>
    <cellStyle name="Обычный 11 2 2 5 4 6 2 5 3 6" xfId="209"/>
    <cellStyle name="Обычный 11 2 2 5 4 6 2 5 3 6 2" xfId="1473"/>
    <cellStyle name="Обычный 11 2 2 5 4 6 2 5 3 7" xfId="210"/>
    <cellStyle name="Обычный 11 2 2 5 4 6 2 5 3 7 2" xfId="1673"/>
    <cellStyle name="Обычный 11 2 2 5 4 6 2 5 3 7 2 2" xfId="1699"/>
    <cellStyle name="Обычный 11 2 2 5 4 6 2 5 3 8" xfId="211"/>
    <cellStyle name="Обычный 11 2 2 5 4 6 2 5 3 9" xfId="212"/>
    <cellStyle name="Обычный 11 2 2 5 4 6 2 5 3 9 2" xfId="1497"/>
    <cellStyle name="Обычный 11 2 2 5 4 6 2 6" xfId="213"/>
    <cellStyle name="Обычный 11 2 2 5 4 6 2 6 2" xfId="214"/>
    <cellStyle name="Обычный 11 2 2 5 4 6 2 7" xfId="215"/>
    <cellStyle name="Обычный 11 2 2 5 4 6 2 7 2" xfId="216"/>
    <cellStyle name="Обычный 11 2 2 5 4 6 2 8" xfId="217"/>
    <cellStyle name="Обычный 11 2 2 5 4 6 2 8 2" xfId="218"/>
    <cellStyle name="Обычный 11 2 2 5 4 6 2 8 2 2" xfId="219"/>
    <cellStyle name="Обычный 11 2 2 5 4 6 2 8 2 3" xfId="220"/>
    <cellStyle name="Обычный 11 2 2 5 4 6 2 8 2 4" xfId="221"/>
    <cellStyle name="Обычный 11 2 2 5 4 6 2 8 2 5" xfId="1655"/>
    <cellStyle name="Обычный 11 2 2 5 4 6 2 8 2 5 2" xfId="1681"/>
    <cellStyle name="Обычный 11 2 2 5 4 6 2 9" xfId="222"/>
    <cellStyle name="Обычный 11 2 2 5 4 6 2 9 2" xfId="223"/>
    <cellStyle name="Обычный 11 2 2 5 4 6 2 9 3" xfId="224"/>
    <cellStyle name="Обычный 11 2 2 5 4 7" xfId="225"/>
    <cellStyle name="Обычный 11 2 2 5 4 8" xfId="226"/>
    <cellStyle name="Обычный 11 2 2 5 4 9" xfId="227"/>
    <cellStyle name="Обычный 11 2 2 5 5" xfId="228"/>
    <cellStyle name="Обычный 11 2 2 6" xfId="229"/>
    <cellStyle name="Обычный 11 2 2 7" xfId="230"/>
    <cellStyle name="Обычный 11 2 2 7 2" xfId="231"/>
    <cellStyle name="Обычный 11 2 2 8" xfId="232"/>
    <cellStyle name="Обычный 11 2 2 9" xfId="233"/>
    <cellStyle name="Обычный 11 2 3" xfId="234"/>
    <cellStyle name="Обычный 11 2 4" xfId="235"/>
    <cellStyle name="Обычный 11 2 5" xfId="236"/>
    <cellStyle name="Обычный 11 2 5 10" xfId="237"/>
    <cellStyle name="Обычный 11 2 5 11" xfId="238"/>
    <cellStyle name="Обычный 11 2 5 12" xfId="239"/>
    <cellStyle name="Обычный 11 2 5 13" xfId="240"/>
    <cellStyle name="Обычный 11 2 5 13 2" xfId="241"/>
    <cellStyle name="Обычный 11 2 5 14" xfId="242"/>
    <cellStyle name="Обычный 11 2 5 14 2" xfId="243"/>
    <cellStyle name="Обычный 11 2 5 15" xfId="244"/>
    <cellStyle name="Обычный 11 2 5 16" xfId="245"/>
    <cellStyle name="Обычный 11 2 5 17" xfId="246"/>
    <cellStyle name="Обычный 11 2 5 18" xfId="247"/>
    <cellStyle name="Обычный 11 2 5 19" xfId="248"/>
    <cellStyle name="Обычный 11 2 5 2" xfId="249"/>
    <cellStyle name="Обычный 11 2 5 20" xfId="250"/>
    <cellStyle name="Обычный 11 2 5 21" xfId="251"/>
    <cellStyle name="Обычный 11 2 5 22" xfId="252"/>
    <cellStyle name="Обычный 11 2 5 22 2" xfId="253"/>
    <cellStyle name="Обычный 11 2 5 23" xfId="254"/>
    <cellStyle name="Обычный 11 2 5 24" xfId="255"/>
    <cellStyle name="Обычный 11 2 5 25" xfId="256"/>
    <cellStyle name="Обычный 11 2 5 26" xfId="257"/>
    <cellStyle name="Обычный 11 2 5 27" xfId="258"/>
    <cellStyle name="Обычный 11 2 5 28" xfId="259"/>
    <cellStyle name="Обычный 11 2 5 29" xfId="260"/>
    <cellStyle name="Обычный 11 2 5 3" xfId="261"/>
    <cellStyle name="Обычный 11 2 5 30" xfId="262"/>
    <cellStyle name="Обычный 11 2 5 31" xfId="263"/>
    <cellStyle name="Обычный 11 2 5 32" xfId="264"/>
    <cellStyle name="Обычный 11 2 5 33" xfId="265"/>
    <cellStyle name="Обычный 11 2 5 34" xfId="266"/>
    <cellStyle name="Обычный 11 2 5 35" xfId="267"/>
    <cellStyle name="Обычный 11 2 5 36" xfId="268"/>
    <cellStyle name="Обычный 11 2 5 37" xfId="269"/>
    <cellStyle name="Обычный 11 2 5 38" xfId="270"/>
    <cellStyle name="Обычный 11 2 5 39" xfId="271"/>
    <cellStyle name="Обычный 11 2 5 4" xfId="272"/>
    <cellStyle name="Обычный 11 2 5 40" xfId="273"/>
    <cellStyle name="Обычный 11 2 5 41" xfId="274"/>
    <cellStyle name="Обычный 11 2 5 42" xfId="275"/>
    <cellStyle name="Обычный 11 2 5 43" xfId="276"/>
    <cellStyle name="Обычный 11 2 5 44" xfId="277"/>
    <cellStyle name="Обычный 11 2 5 45" xfId="278"/>
    <cellStyle name="Обычный 11 2 5 46" xfId="279"/>
    <cellStyle name="Обычный 11 2 5 47" xfId="280"/>
    <cellStyle name="Обычный 11 2 5 47 2" xfId="281"/>
    <cellStyle name="Обычный 11 2 5 47 3" xfId="282"/>
    <cellStyle name="Обычный 11 2 5 47 4" xfId="283"/>
    <cellStyle name="Обычный 11 2 5 47 5" xfId="284"/>
    <cellStyle name="Обычный 11 2 5 47 6" xfId="285"/>
    <cellStyle name="Обычный 11 2 5 47 6 2" xfId="286"/>
    <cellStyle name="Обычный 11 2 5 47 6 2 2" xfId="287"/>
    <cellStyle name="Обычный 11 2 5 47 6 2 2 2" xfId="288"/>
    <cellStyle name="Обычный 11 2 5 47 6 2 3" xfId="289"/>
    <cellStyle name="Обычный 11 2 5 47 6 2 3 2" xfId="1498"/>
    <cellStyle name="Обычный 11 2 5 47 6 2 4" xfId="290"/>
    <cellStyle name="Обычный 11 2 5 47 6 2 4 2" xfId="1499"/>
    <cellStyle name="Обычный 11 2 5 47 6 2 4 3" xfId="1500"/>
    <cellStyle name="Обычный 11 2 5 47 6 2 5" xfId="291"/>
    <cellStyle name="Обычный 11 2 5 47 6 3" xfId="292"/>
    <cellStyle name="Обычный 11 2 5 47 6 3 2" xfId="293"/>
    <cellStyle name="Обычный 11 2 5 47 6 4" xfId="294"/>
    <cellStyle name="Обычный 11 2 5 47 6 5" xfId="295"/>
    <cellStyle name="Обычный 11 2 5 47 6 5 2" xfId="1501"/>
    <cellStyle name="Обычный 11 2 5 47 6 6" xfId="296"/>
    <cellStyle name="Обычный 11 2 5 47 6 6 2" xfId="1502"/>
    <cellStyle name="Обычный 11 2 5 47 6 7" xfId="1503"/>
    <cellStyle name="Обычный 11 2 5 5" xfId="297"/>
    <cellStyle name="Обычный 11 2 5 6" xfId="298"/>
    <cellStyle name="Обычный 11 2 5 7" xfId="299"/>
    <cellStyle name="Обычный 11 2 5 8" xfId="300"/>
    <cellStyle name="Обычный 11 2 5 9" xfId="301"/>
    <cellStyle name="Обычный 11 2 6" xfId="302"/>
    <cellStyle name="Обычный 11 2 6 2" xfId="303"/>
    <cellStyle name="Обычный 11 2 6 3" xfId="304"/>
    <cellStyle name="Обычный 11 2 6 4" xfId="305"/>
    <cellStyle name="Обычный 11 2 6 5" xfId="306"/>
    <cellStyle name="Обычный 11 2 6 5 2" xfId="307"/>
    <cellStyle name="Обычный 11 2 6 5 3" xfId="308"/>
    <cellStyle name="Обычный 11 2 6 5 4" xfId="309"/>
    <cellStyle name="Обычный 11 2 6 6" xfId="310"/>
    <cellStyle name="Обычный 11 2 7" xfId="311"/>
    <cellStyle name="Обычный 11 2 8" xfId="312"/>
    <cellStyle name="Обычный 11 2 9" xfId="313"/>
    <cellStyle name="Обычный 11 2 9 10" xfId="314"/>
    <cellStyle name="Обычный 11 2 9 10 2" xfId="315"/>
    <cellStyle name="Обычный 11 2 9 10 2 2" xfId="316"/>
    <cellStyle name="Обычный 11 2 9 10 2 3" xfId="317"/>
    <cellStyle name="Обычный 11 2 9 11" xfId="318"/>
    <cellStyle name="Обычный 11 2 9 11 2" xfId="319"/>
    <cellStyle name="Обычный 11 2 9 12" xfId="320"/>
    <cellStyle name="Обычный 11 2 9 13" xfId="321"/>
    <cellStyle name="Обычный 11 2 9 14" xfId="322"/>
    <cellStyle name="Обычный 11 2 9 15" xfId="323"/>
    <cellStyle name="Обычный 11 2 9 16" xfId="324"/>
    <cellStyle name="Обычный 11 2 9 17" xfId="325"/>
    <cellStyle name="Обычный 11 2 9 18" xfId="326"/>
    <cellStyle name="Обычный 11 2 9 19" xfId="327"/>
    <cellStyle name="Обычный 11 2 9 19 2" xfId="328"/>
    <cellStyle name="Обычный 11 2 9 2" xfId="329"/>
    <cellStyle name="Обычный 11 2 9 20" xfId="330"/>
    <cellStyle name="Обычный 11 2 9 21" xfId="331"/>
    <cellStyle name="Обычный 11 2 9 22" xfId="332"/>
    <cellStyle name="Обычный 11 2 9 23" xfId="333"/>
    <cellStyle name="Обычный 11 2 9 24" xfId="334"/>
    <cellStyle name="Обычный 11 2 9 25" xfId="335"/>
    <cellStyle name="Обычный 11 2 9 26" xfId="336"/>
    <cellStyle name="Обычный 11 2 9 26 2" xfId="337"/>
    <cellStyle name="Обычный 11 2 9 26 3" xfId="338"/>
    <cellStyle name="Обычный 11 2 9 27" xfId="339"/>
    <cellStyle name="Обычный 11 2 9 28" xfId="340"/>
    <cellStyle name="Обычный 11 2 9 29" xfId="341"/>
    <cellStyle name="Обычный 11 2 9 3" xfId="342"/>
    <cellStyle name="Обычный 11 2 9 30" xfId="343"/>
    <cellStyle name="Обычный 11 2 9 31" xfId="344"/>
    <cellStyle name="Обычный 11 2 9 32" xfId="345"/>
    <cellStyle name="Обычный 11 2 9 33" xfId="346"/>
    <cellStyle name="Обычный 11 2 9 34" xfId="347"/>
    <cellStyle name="Обычный 11 2 9 35" xfId="348"/>
    <cellStyle name="Обычный 11 2 9 36" xfId="349"/>
    <cellStyle name="Обычный 11 2 9 37" xfId="350"/>
    <cellStyle name="Обычный 11 2 9 38" xfId="351"/>
    <cellStyle name="Обычный 11 2 9 39" xfId="352"/>
    <cellStyle name="Обычный 11 2 9 4" xfId="353"/>
    <cellStyle name="Обычный 11 2 9 40" xfId="354"/>
    <cellStyle name="Обычный 11 2 9 40 2" xfId="355"/>
    <cellStyle name="Обычный 11 2 9 41" xfId="356"/>
    <cellStyle name="Обычный 11 2 9 41 2" xfId="357"/>
    <cellStyle name="Обычный 11 2 9 41 2 2" xfId="358"/>
    <cellStyle name="Обычный 11 2 9 41 2 2 2" xfId="359"/>
    <cellStyle name="Обычный 11 2 9 41 2 2 3" xfId="360"/>
    <cellStyle name="Обычный 11 2 9 41 2 2 4" xfId="361"/>
    <cellStyle name="Обычный 11 2 9 41 2 2 5" xfId="362"/>
    <cellStyle name="Обычный 11 2 9 41 2 2 6" xfId="363"/>
    <cellStyle name="Обычный 11 2 9 41 2 2 7" xfId="364"/>
    <cellStyle name="Обычный 11 2 9 41 2 3" xfId="365"/>
    <cellStyle name="Обычный 11 2 9 41 2 4" xfId="366"/>
    <cellStyle name="Обычный 11 2 9 41 2 4 2" xfId="367"/>
    <cellStyle name="Обычный 11 2 9 41 2 4 2 2" xfId="11"/>
    <cellStyle name="Обычный 11 2 9 41 2 4 2 2 2" xfId="1504"/>
    <cellStyle name="Обычный 11 2 9 41 2 4 2 3" xfId="368"/>
    <cellStyle name="Обычный 11 2 9 41 2 4 2 3 2" xfId="1505"/>
    <cellStyle name="Обычный 11 2 9 41 2 5" xfId="369"/>
    <cellStyle name="Обычный 11 2 9 41 2 5 2" xfId="370"/>
    <cellStyle name="Обычный 11 2 9 41 2 5 2 2" xfId="371"/>
    <cellStyle name="Обычный 11 2 9 41 2 5 2 2 2" xfId="372"/>
    <cellStyle name="Обычный 11 2 9 41 2 5 2 2 2 2" xfId="373"/>
    <cellStyle name="Обычный 11 2 9 41 2 5 2 2 2 2 2" xfId="374"/>
    <cellStyle name="Обычный 11 2 9 41 2 5 2 2 2 2 2 2" xfId="1506"/>
    <cellStyle name="Обычный 11 2 9 41 2 5 2 2 2 2 3" xfId="1507"/>
    <cellStyle name="Обычный 11 2 9 41 2 5 2 2 2 2 4" xfId="1660"/>
    <cellStyle name="Обычный 11 2 9 41 2 5 2 2 2 3" xfId="375"/>
    <cellStyle name="Обычный 11 2 9 41 2 5 2 2 2 3 2" xfId="1508"/>
    <cellStyle name="Обычный 11 2 9 41 2 5 2 2 2 4" xfId="376"/>
    <cellStyle name="Обычный 11 2 9 41 2 5 2 2 2 5" xfId="1509"/>
    <cellStyle name="Обычный 11 2 9 41 2 5 2 3" xfId="377"/>
    <cellStyle name="Обычный 11 2 9 41 2 5 2 4" xfId="378"/>
    <cellStyle name="Обычный 11 2 9 41 2 5 2 4 2" xfId="379"/>
    <cellStyle name="Обычный 11 2 9 41 2 5 2 4 3" xfId="380"/>
    <cellStyle name="Обычный 11 2 9 41 2 5 2 4 3 2" xfId="1510"/>
    <cellStyle name="Обычный 11 2 9 41 2 5 2 5" xfId="381"/>
    <cellStyle name="Обычный 11 2 9 41 2 5 2 6" xfId="382"/>
    <cellStyle name="Обычный 11 2 9 41 2 5 2 6 2" xfId="383"/>
    <cellStyle name="Обычный 11 2 9 41 2 5 2 6 3" xfId="1511"/>
    <cellStyle name="Обычный 11 2 9 41 2 5 2 7" xfId="384"/>
    <cellStyle name="Обычный 11 2 9 41 2 5 2 8" xfId="385"/>
    <cellStyle name="Обычный 11 2 9 41 2 5 2 9" xfId="386"/>
    <cellStyle name="Обычный 11 2 9 41 2 5 3" xfId="387"/>
    <cellStyle name="Обычный 11 2 9 41 2 5 3 2" xfId="388"/>
    <cellStyle name="Обычный 11 2 9 41 2 5 3 3" xfId="389"/>
    <cellStyle name="Обычный 11 2 9 41 2 5 4" xfId="390"/>
    <cellStyle name="Обычный 11 2 9 41 2 5 4 2" xfId="1477"/>
    <cellStyle name="Обычный 11 2 9 41 2 5 5" xfId="391"/>
    <cellStyle name="Обычный 11 2 9 41 2 5 6" xfId="392"/>
    <cellStyle name="Обычный 11 2 9 41 2 5 7" xfId="393"/>
    <cellStyle name="Обычный 11 2 9 41 2 5 8" xfId="1662"/>
    <cellStyle name="Обычный 11 2 9 41 2 6" xfId="394"/>
    <cellStyle name="Обычный 11 2 9 41 2 6 2" xfId="395"/>
    <cellStyle name="Обычный 11 2 9 41 2 6 3" xfId="396"/>
    <cellStyle name="Обычный 11 2 9 41 2 6 3 2" xfId="1512"/>
    <cellStyle name="Обычный 11 2 9 41 2 6 4" xfId="397"/>
    <cellStyle name="Обычный 11 2 9 41 2 6 4 2" xfId="1513"/>
    <cellStyle name="Обычный 11 2 9 41 2 6 5" xfId="398"/>
    <cellStyle name="Обычный 11 2 9 41 2 6 5 2" xfId="1514"/>
    <cellStyle name="Обычный 11 2 9 41 2 6 6" xfId="1515"/>
    <cellStyle name="Обычный 11 2 9 42" xfId="399"/>
    <cellStyle name="Обычный 11 2 9 43" xfId="400"/>
    <cellStyle name="Обычный 11 2 9 44" xfId="401"/>
    <cellStyle name="Обычный 11 2 9 45" xfId="402"/>
    <cellStyle name="Обычный 11 2 9 46" xfId="403"/>
    <cellStyle name="Обычный 11 2 9 47" xfId="404"/>
    <cellStyle name="Обычный 11 2 9 48" xfId="405"/>
    <cellStyle name="Обычный 11 2 9 49" xfId="406"/>
    <cellStyle name="Обычный 11 2 9 5" xfId="407"/>
    <cellStyle name="Обычный 11 2 9 50" xfId="408"/>
    <cellStyle name="Обычный 11 2 9 51" xfId="409"/>
    <cellStyle name="Обычный 11 2 9 52" xfId="410"/>
    <cellStyle name="Обычный 11 2 9 53" xfId="411"/>
    <cellStyle name="Обычный 11 2 9 54" xfId="412"/>
    <cellStyle name="Обычный 11 2 9 55" xfId="413"/>
    <cellStyle name="Обычный 11 2 9 56" xfId="414"/>
    <cellStyle name="Обычный 11 2 9 57" xfId="415"/>
    <cellStyle name="Обычный 11 2 9 58" xfId="416"/>
    <cellStyle name="Обычный 11 2 9 59" xfId="417"/>
    <cellStyle name="Обычный 11 2 9 6" xfId="418"/>
    <cellStyle name="Обычный 11 2 9 60" xfId="419"/>
    <cellStyle name="Обычный 11 2 9 61" xfId="420"/>
    <cellStyle name="Обычный 11 2 9 62" xfId="421"/>
    <cellStyle name="Обычный 11 2 9 62 2" xfId="422"/>
    <cellStyle name="Обычный 11 2 9 62 3" xfId="423"/>
    <cellStyle name="Обычный 11 2 9 62 3 10" xfId="424"/>
    <cellStyle name="Обычный 11 2 9 62 3 11" xfId="425"/>
    <cellStyle name="Обычный 11 2 9 62 3 12" xfId="426"/>
    <cellStyle name="Обычный 11 2 9 62 3 13" xfId="427"/>
    <cellStyle name="Обычный 11 2 9 62 3 2" xfId="428"/>
    <cellStyle name="Обычный 11 2 9 62 3 3" xfId="429"/>
    <cellStyle name="Обычный 11 2 9 62 3 3 2" xfId="430"/>
    <cellStyle name="Обычный 11 2 9 62 3 4" xfId="431"/>
    <cellStyle name="Обычный 11 2 9 62 3 4 2" xfId="432"/>
    <cellStyle name="Обычный 11 2 9 62 3 4 3" xfId="433"/>
    <cellStyle name="Обычный 11 2 9 62 3 4 4" xfId="434"/>
    <cellStyle name="Обычный 11 2 9 62 3 4 5" xfId="1516"/>
    <cellStyle name="Обычный 11 2 9 62 3 5" xfId="435"/>
    <cellStyle name="Обычный 11 2 9 62 3 5 2" xfId="436"/>
    <cellStyle name="Обычный 11 2 9 62 3 5 3" xfId="437"/>
    <cellStyle name="Обычный 11 2 9 62 3 5 3 2" xfId="438"/>
    <cellStyle name="Обычный 11 2 9 62 3 5 3 3" xfId="439"/>
    <cellStyle name="Обычный 11 2 9 62 3 6" xfId="440"/>
    <cellStyle name="Обычный 11 2 9 62 3 7" xfId="441"/>
    <cellStyle name="Обычный 11 2 9 62 3 7 2" xfId="442"/>
    <cellStyle name="Обычный 11 2 9 62 3 7 2 2" xfId="1517"/>
    <cellStyle name="Обычный 11 2 9 62 3 8" xfId="443"/>
    <cellStyle name="Обычный 11 2 9 62 3 9" xfId="444"/>
    <cellStyle name="Обычный 11 2 9 62 3 9 2" xfId="445"/>
    <cellStyle name="Обычный 11 2 9 62 3 9 3" xfId="1518"/>
    <cellStyle name="Обычный 11 2 9 62 4" xfId="446"/>
    <cellStyle name="Обычный 11 2 9 62 4 2" xfId="447"/>
    <cellStyle name="Обычный 11 2 9 62 4 2 2" xfId="448"/>
    <cellStyle name="Обычный 11 2 9 62 4 2 3" xfId="449"/>
    <cellStyle name="Обычный 11 2 9 62 4 3" xfId="450"/>
    <cellStyle name="Обычный 11 2 9 62 5" xfId="451"/>
    <cellStyle name="Обычный 11 2 9 62 6" xfId="452"/>
    <cellStyle name="Обычный 11 2 9 62 6 10" xfId="453"/>
    <cellStyle name="Обычный 11 2 9 62 6 10 2" xfId="1519"/>
    <cellStyle name="Обычный 11 2 9 62 6 2" xfId="454"/>
    <cellStyle name="Обычный 11 2 9 62 6 2 2" xfId="455"/>
    <cellStyle name="Обычный 11 2 9 62 6 2 3" xfId="456"/>
    <cellStyle name="Обычный 11 2 9 62 6 2 3 2" xfId="457"/>
    <cellStyle name="Обычный 11 2 9 62 6 2 4" xfId="458"/>
    <cellStyle name="Обычный 11 2 9 62 6 3" xfId="459"/>
    <cellStyle name="Обычный 11 2 9 62 6 4" xfId="460"/>
    <cellStyle name="Обычный 11 2 9 62 6 4 2" xfId="461"/>
    <cellStyle name="Обычный 11 2 9 62 6 4 3" xfId="462"/>
    <cellStyle name="Обычный 11 2 9 62 6 5" xfId="463"/>
    <cellStyle name="Обычный 11 2 9 62 6 6" xfId="464"/>
    <cellStyle name="Обычный 11 2 9 62 6 7" xfId="465"/>
    <cellStyle name="Обычный 11 2 9 62 6 7 2" xfId="1668"/>
    <cellStyle name="Обычный 11 2 9 62 6 7 2 2" xfId="1693"/>
    <cellStyle name="Обычный 11 2 9 62 6 8" xfId="466"/>
    <cellStyle name="Обычный 11 2 9 62 6 9" xfId="467"/>
    <cellStyle name="Обычный 11 2 9 62 7" xfId="468"/>
    <cellStyle name="Обычный 11 2 9 7" xfId="469"/>
    <cellStyle name="Обычный 11 2 9 8" xfId="470"/>
    <cellStyle name="Обычный 11 2 9 9" xfId="471"/>
    <cellStyle name="Обычный 11 3" xfId="472"/>
    <cellStyle name="Обычный 12" xfId="473"/>
    <cellStyle name="Обычный 13" xfId="474"/>
    <cellStyle name="Обычный 2" xfId="475"/>
    <cellStyle name="Обычный 2 2" xfId="476"/>
    <cellStyle name="Обычный 2 2 10" xfId="477"/>
    <cellStyle name="Обычный 2 2 13" xfId="478"/>
    <cellStyle name="Обычный 2 2 14" xfId="479"/>
    <cellStyle name="Обычный 2 2 15" xfId="480"/>
    <cellStyle name="Обычный 2 2 16" xfId="481"/>
    <cellStyle name="Обычный 2 2 16 2" xfId="482"/>
    <cellStyle name="Обычный 2 2 16 3" xfId="483"/>
    <cellStyle name="Обычный 2 2 16 4" xfId="484"/>
    <cellStyle name="Обычный 2 2 16 5" xfId="485"/>
    <cellStyle name="Обычный 2 2 16 6" xfId="486"/>
    <cellStyle name="Обычный 2 2 16 7" xfId="487"/>
    <cellStyle name="Обычный 2 2 4" xfId="488"/>
    <cellStyle name="Обычный 2 2 5" xfId="489"/>
    <cellStyle name="Обычный 2 2 6" xfId="490"/>
    <cellStyle name="Обычный 2 2 7" xfId="491"/>
    <cellStyle name="Обычный 2 2 8" xfId="492"/>
    <cellStyle name="Обычный 2 2 9" xfId="493"/>
    <cellStyle name="Обычный 2 2 9 10" xfId="494"/>
    <cellStyle name="Обычный 2 2 9 11" xfId="495"/>
    <cellStyle name="Обычный 2 2 9 12" xfId="496"/>
    <cellStyle name="Обычный 2 2 9 13" xfId="497"/>
    <cellStyle name="Обычный 2 2 9 14" xfId="498"/>
    <cellStyle name="Обычный 2 2 9 15" xfId="499"/>
    <cellStyle name="Обычный 2 2 9 16" xfId="500"/>
    <cellStyle name="Обычный 2 2 9 17" xfId="501"/>
    <cellStyle name="Обычный 2 2 9 18" xfId="502"/>
    <cellStyle name="Обычный 2 2 9 19" xfId="503"/>
    <cellStyle name="Обычный 2 2 9 2" xfId="504"/>
    <cellStyle name="Обычный 2 2 9 2 10" xfId="505"/>
    <cellStyle name="Обычный 2 2 9 2 11" xfId="506"/>
    <cellStyle name="Обычный 2 2 9 2 12" xfId="507"/>
    <cellStyle name="Обычный 2 2 9 2 13" xfId="508"/>
    <cellStyle name="Обычный 2 2 9 2 14" xfId="509"/>
    <cellStyle name="Обычный 2 2 9 2 15" xfId="510"/>
    <cellStyle name="Обычный 2 2 9 2 16" xfId="511"/>
    <cellStyle name="Обычный 2 2 9 2 17" xfId="512"/>
    <cellStyle name="Обычный 2 2 9 2 17 10" xfId="513"/>
    <cellStyle name="Обычный 2 2 9 2 17 11" xfId="514"/>
    <cellStyle name="Обычный 2 2 9 2 17 2" xfId="515"/>
    <cellStyle name="Обычный 2 2 9 2 17 3" xfId="516"/>
    <cellStyle name="Обычный 2 2 9 2 17 4" xfId="517"/>
    <cellStyle name="Обычный 2 2 9 2 17 5" xfId="518"/>
    <cellStyle name="Обычный 2 2 9 2 17 6" xfId="519"/>
    <cellStyle name="Обычный 2 2 9 2 17 7" xfId="520"/>
    <cellStyle name="Обычный 2 2 9 2 17 8" xfId="521"/>
    <cellStyle name="Обычный 2 2 9 2 17 9" xfId="522"/>
    <cellStyle name="Обычный 2 2 9 2 2" xfId="523"/>
    <cellStyle name="Обычный 2 2 9 2 3" xfId="524"/>
    <cellStyle name="Обычный 2 2 9 2 4" xfId="525"/>
    <cellStyle name="Обычный 2 2 9 2 5" xfId="526"/>
    <cellStyle name="Обычный 2 2 9 2 6" xfId="527"/>
    <cellStyle name="Обычный 2 2 9 2 7" xfId="528"/>
    <cellStyle name="Обычный 2 2 9 2 8" xfId="529"/>
    <cellStyle name="Обычный 2 2 9 2 9" xfId="530"/>
    <cellStyle name="Обычный 2 2 9 20" xfId="531"/>
    <cellStyle name="Обычный 2 2 9 21" xfId="532"/>
    <cellStyle name="Обычный 2 2 9 22" xfId="533"/>
    <cellStyle name="Обычный 2 2 9 23" xfId="534"/>
    <cellStyle name="Обычный 2 2 9 23 2" xfId="535"/>
    <cellStyle name="Обычный 2 2 9 24" xfId="536"/>
    <cellStyle name="Обычный 2 2 9 25" xfId="537"/>
    <cellStyle name="Обычный 2 2 9 26" xfId="538"/>
    <cellStyle name="Обычный 2 2 9 27" xfId="539"/>
    <cellStyle name="Обычный 2 2 9 28" xfId="540"/>
    <cellStyle name="Обычный 2 2 9 29" xfId="541"/>
    <cellStyle name="Обычный 2 2 9 3" xfId="542"/>
    <cellStyle name="Обычный 2 2 9 30" xfId="543"/>
    <cellStyle name="Обычный 2 2 9 31" xfId="544"/>
    <cellStyle name="Обычный 2 2 9 32" xfId="545"/>
    <cellStyle name="Обычный 2 2 9 33" xfId="546"/>
    <cellStyle name="Обычный 2 2 9 34" xfId="547"/>
    <cellStyle name="Обычный 2 2 9 35" xfId="548"/>
    <cellStyle name="Обычный 2 2 9 36" xfId="549"/>
    <cellStyle name="Обычный 2 2 9 37" xfId="550"/>
    <cellStyle name="Обычный 2 2 9 38" xfId="551"/>
    <cellStyle name="Обычный 2 2 9 39" xfId="552"/>
    <cellStyle name="Обычный 2 2 9 4" xfId="553"/>
    <cellStyle name="Обычный 2 2 9 40" xfId="554"/>
    <cellStyle name="Обычный 2 2 9 41" xfId="555"/>
    <cellStyle name="Обычный 2 2 9 42" xfId="556"/>
    <cellStyle name="Обычный 2 2 9 43" xfId="557"/>
    <cellStyle name="Обычный 2 2 9 44" xfId="558"/>
    <cellStyle name="Обычный 2 2 9 45" xfId="559"/>
    <cellStyle name="Обычный 2 2 9 46" xfId="560"/>
    <cellStyle name="Обычный 2 2 9 46 2" xfId="561"/>
    <cellStyle name="Обычный 2 2 9 47" xfId="562"/>
    <cellStyle name="Обычный 2 2 9 48" xfId="563"/>
    <cellStyle name="Обычный 2 2 9 49" xfId="564"/>
    <cellStyle name="Обычный 2 2 9 5" xfId="565"/>
    <cellStyle name="Обычный 2 2 9 50" xfId="566"/>
    <cellStyle name="Обычный 2 2 9 51" xfId="567"/>
    <cellStyle name="Обычный 2 2 9 52" xfId="568"/>
    <cellStyle name="Обычный 2 2 9 53" xfId="569"/>
    <cellStyle name="Обычный 2 2 9 54" xfId="570"/>
    <cellStyle name="Обычный 2 2 9 54 2" xfId="571"/>
    <cellStyle name="Обычный 2 2 9 55" xfId="572"/>
    <cellStyle name="Обычный 2 2 9 56" xfId="573"/>
    <cellStyle name="Обычный 2 2 9 57" xfId="574"/>
    <cellStyle name="Обычный 2 2 9 58" xfId="575"/>
    <cellStyle name="Обычный 2 2 9 58 2" xfId="576"/>
    <cellStyle name="Обычный 2 2 9 59" xfId="577"/>
    <cellStyle name="Обычный 2 2 9 6" xfId="578"/>
    <cellStyle name="Обычный 2 2 9 60" xfId="579"/>
    <cellStyle name="Обычный 2 2 9 61" xfId="580"/>
    <cellStyle name="Обычный 2 2 9 62" xfId="581"/>
    <cellStyle name="Обычный 2 2 9 7" xfId="582"/>
    <cellStyle name="Обычный 2 2 9 8" xfId="583"/>
    <cellStyle name="Обычный 2 2 9 9" xfId="584"/>
    <cellStyle name="Обычный 2 3" xfId="585"/>
    <cellStyle name="Обычный 2 4" xfId="586"/>
    <cellStyle name="Обычный 2 5" xfId="587"/>
    <cellStyle name="Обычный 2 6" xfId="6"/>
    <cellStyle name="Обычный 3" xfId="588"/>
    <cellStyle name="Обычный 3 10" xfId="589"/>
    <cellStyle name="Обычный 3 11" xfId="590"/>
    <cellStyle name="Обычный 3 12" xfId="591"/>
    <cellStyle name="Обычный 3 2" xfId="592"/>
    <cellStyle name="Обычный 3 2 2" xfId="593"/>
    <cellStyle name="Обычный 3 3" xfId="594"/>
    <cellStyle name="Обычный 3 4" xfId="595"/>
    <cellStyle name="Обычный 3 5" xfId="596"/>
    <cellStyle name="Обычный 3 6" xfId="597"/>
    <cellStyle name="Обычный 3 7" xfId="598"/>
    <cellStyle name="Обычный 3 8" xfId="599"/>
    <cellStyle name="Обычный 3 9" xfId="600"/>
    <cellStyle name="Обычный 3 9 13" xfId="601"/>
    <cellStyle name="Обычный 3 9 14" xfId="602"/>
    <cellStyle name="Обычный 3 9 15" xfId="603"/>
    <cellStyle name="Обычный 3 9 16" xfId="604"/>
    <cellStyle name="Обычный 3 9 17" xfId="605"/>
    <cellStyle name="Обычный 3 9 18" xfId="606"/>
    <cellStyle name="Обычный 3 9 18 10" xfId="607"/>
    <cellStyle name="Обычный 3 9 18 11" xfId="608"/>
    <cellStyle name="Обычный 3 9 18 12" xfId="609"/>
    <cellStyle name="Обычный 3 9 18 13" xfId="610"/>
    <cellStyle name="Обычный 3 9 18 14" xfId="611"/>
    <cellStyle name="Обычный 3 9 18 15" xfId="612"/>
    <cellStyle name="Обычный 3 9 18 16" xfId="613"/>
    <cellStyle name="Обычный 3 9 18 17" xfId="614"/>
    <cellStyle name="Обычный 3 9 18 18" xfId="615"/>
    <cellStyle name="Обычный 3 9 18 19" xfId="616"/>
    <cellStyle name="Обычный 3 9 18 19 2" xfId="617"/>
    <cellStyle name="Обычный 3 9 18 2" xfId="618"/>
    <cellStyle name="Обычный 3 9 18 2 10" xfId="619"/>
    <cellStyle name="Обычный 3 9 18 2 11" xfId="620"/>
    <cellStyle name="Обычный 3 9 18 2 12" xfId="621"/>
    <cellStyle name="Обычный 3 9 18 2 13" xfId="622"/>
    <cellStyle name="Обычный 3 9 18 2 14" xfId="623"/>
    <cellStyle name="Обычный 3 9 18 2 14 2" xfId="624"/>
    <cellStyle name="Обычный 3 9 18 2 14 2 2" xfId="625"/>
    <cellStyle name="Обычный 3 9 18 2 15" xfId="626"/>
    <cellStyle name="Обычный 3 9 18 2 16" xfId="627"/>
    <cellStyle name="Обычный 3 9 18 2 17" xfId="628"/>
    <cellStyle name="Обычный 3 9 18 2 18" xfId="629"/>
    <cellStyle name="Обычный 3 9 18 2 19" xfId="630"/>
    <cellStyle name="Обычный 3 9 18 2 19 10" xfId="631"/>
    <cellStyle name="Обычный 3 9 18 2 19 10 2" xfId="632"/>
    <cellStyle name="Обычный 3 9 18 2 19 10 2 10" xfId="633"/>
    <cellStyle name="Обычный 3 9 18 2 19 10 2 10 2" xfId="634"/>
    <cellStyle name="Обычный 3 9 18 2 19 10 2 10 3" xfId="635"/>
    <cellStyle name="Обычный 3 9 18 2 19 10 2 10 3 2" xfId="636"/>
    <cellStyle name="Обычный 3 9 18 2 19 10 2 10 3 2 2" xfId="637"/>
    <cellStyle name="Обычный 3 9 18 2 19 10 2 10 3 2 2 2" xfId="638"/>
    <cellStyle name="Обычный 3 9 18 2 19 10 2 10 3 2 3" xfId="5"/>
    <cellStyle name="Обычный 3 9 18 2 19 10 2 10 3 2 3 2" xfId="1672"/>
    <cellStyle name="Обычный 3 9 18 2 19 10 2 10 3 2 3 3" xfId="1686"/>
    <cellStyle name="Обычный 3 9 18 2 19 10 2 10 3 2 3 4" xfId="1698"/>
    <cellStyle name="Обычный 3 9 18 2 19 10 2 10 4" xfId="639"/>
    <cellStyle name="Обычный 3 9 18 2 19 10 2 10 4 2" xfId="640"/>
    <cellStyle name="Обычный 3 9 18 2 19 10 2 10 4 2 2" xfId="641"/>
    <cellStyle name="Обычный 3 9 18 2 19 10 2 10 5" xfId="642"/>
    <cellStyle name="Обычный 3 9 18 2 19 10 2 11" xfId="643"/>
    <cellStyle name="Обычный 3 9 18 2 19 10 2 11 2" xfId="644"/>
    <cellStyle name="Обычный 3 9 18 2 19 10 2 2" xfId="645"/>
    <cellStyle name="Обычный 3 9 18 2 19 10 2 2 2" xfId="646"/>
    <cellStyle name="Обычный 3 9 18 2 19 10 2 3" xfId="647"/>
    <cellStyle name="Обычный 3 9 18 2 19 10 2 3 2" xfId="648"/>
    <cellStyle name="Обычный 3 9 18 2 19 10 2 4" xfId="649"/>
    <cellStyle name="Обычный 3 9 18 2 19 10 2 4 2" xfId="650"/>
    <cellStyle name="Обычный 3 9 18 2 19 10 2 5" xfId="651"/>
    <cellStyle name="Обычный 3 9 18 2 19 10 2 5 2" xfId="652"/>
    <cellStyle name="Обычный 3 9 18 2 19 10 2 6" xfId="653"/>
    <cellStyle name="Обычный 3 9 18 2 19 10 2 6 2" xfId="654"/>
    <cellStyle name="Обычный 3 9 18 2 19 10 2 6 3" xfId="655"/>
    <cellStyle name="Обычный 3 9 18 2 19 10 2 6 3 2" xfId="656"/>
    <cellStyle name="Обычный 3 9 18 2 19 10 2 7" xfId="657"/>
    <cellStyle name="Обычный 3 9 18 2 19 10 2 7 2" xfId="658"/>
    <cellStyle name="Обычный 3 9 18 2 19 10 2 7 2 2" xfId="659"/>
    <cellStyle name="Обычный 3 9 18 2 19 10 2 8" xfId="660"/>
    <cellStyle name="Обычный 3 9 18 2 19 10 2 8 2" xfId="661"/>
    <cellStyle name="Обычный 3 9 18 2 19 10 2 9" xfId="662"/>
    <cellStyle name="Обычный 3 9 18 2 19 10 2 9 2" xfId="663"/>
    <cellStyle name="Обычный 3 9 18 2 19 11" xfId="664"/>
    <cellStyle name="Обычный 3 9 18 2 19 12" xfId="665"/>
    <cellStyle name="Обычный 3 9 18 2 19 13" xfId="666"/>
    <cellStyle name="Обычный 3 9 18 2 19 14" xfId="667"/>
    <cellStyle name="Обычный 3 9 18 2 19 2" xfId="668"/>
    <cellStyle name="Обычный 3 9 18 2 19 3" xfId="669"/>
    <cellStyle name="Обычный 3 9 18 2 19 4" xfId="670"/>
    <cellStyle name="Обычный 3 9 18 2 19 5" xfId="671"/>
    <cellStyle name="Обычный 3 9 18 2 19 6" xfId="672"/>
    <cellStyle name="Обычный 3 9 18 2 19 6 2" xfId="673"/>
    <cellStyle name="Обычный 3 9 18 2 19 6 2 10" xfId="674"/>
    <cellStyle name="Обычный 3 9 18 2 19 6 2 10 2" xfId="675"/>
    <cellStyle name="Обычный 3 9 18 2 19 6 2 11" xfId="676"/>
    <cellStyle name="Обычный 3 9 18 2 19 6 2 12" xfId="677"/>
    <cellStyle name="Обычный 3 9 18 2 19 6 2 12 2" xfId="678"/>
    <cellStyle name="Обычный 3 9 18 2 19 6 2 2" xfId="679"/>
    <cellStyle name="Обычный 3 9 18 2 19 6 2 2 2" xfId="680"/>
    <cellStyle name="Обычный 3 9 18 2 19 6 2 2 2 2" xfId="681"/>
    <cellStyle name="Обычный 3 9 18 2 19 6 2 2 2 3" xfId="682"/>
    <cellStyle name="Обычный 3 9 18 2 19 6 2 2 3" xfId="3"/>
    <cellStyle name="Обычный 3 9 18 2 19 6 2 2 4" xfId="683"/>
    <cellStyle name="Обычный 3 9 18 2 19 6 2 2 5" xfId="684"/>
    <cellStyle name="Обычный 3 9 18 2 19 6 2 3" xfId="685"/>
    <cellStyle name="Обычный 3 9 18 2 19 6 2 4" xfId="686"/>
    <cellStyle name="Обычный 3 9 18 2 19 6 2 4 2" xfId="687"/>
    <cellStyle name="Обычный 3 9 18 2 19 6 2 4 2 2" xfId="688"/>
    <cellStyle name="Обычный 3 9 18 2 19 6 2 4 2 3" xfId="689"/>
    <cellStyle name="Обычный 3 9 18 2 19 6 2 5" xfId="690"/>
    <cellStyle name="Обычный 3 9 18 2 19 6 2 5 2" xfId="691"/>
    <cellStyle name="Обычный 3 9 18 2 19 6 2 5 2 2" xfId="692"/>
    <cellStyle name="Обычный 3 9 18 2 19 6 2 5 2 2 2" xfId="693"/>
    <cellStyle name="Обычный 3 9 18 2 19 6 2 5 3" xfId="694"/>
    <cellStyle name="Обычный 3 9 18 2 19 6 2 6" xfId="695"/>
    <cellStyle name="Обычный 3 9 18 2 19 6 2 6 2" xfId="696"/>
    <cellStyle name="Обычный 3 9 18 2 19 6 2 7" xfId="697"/>
    <cellStyle name="Обычный 3 9 18 2 19 6 2 7 2" xfId="698"/>
    <cellStyle name="Обычный 3 9 18 2 19 6 2 8" xfId="699"/>
    <cellStyle name="Обычный 3 9 18 2 19 6 2 8 2" xfId="700"/>
    <cellStyle name="Обычный 3 9 18 2 19 6 2 8 2 2" xfId="701"/>
    <cellStyle name="Обычный 3 9 18 2 19 6 2 8 2 3" xfId="702"/>
    <cellStyle name="Обычный 3 9 18 2 19 6 2 8 2 4" xfId="1657"/>
    <cellStyle name="Обычный 3 9 18 2 19 6 2 8 2 4 2" xfId="1683"/>
    <cellStyle name="Обычный 3 9 18 2 19 6 2 9" xfId="703"/>
    <cellStyle name="Обычный 3 9 18 2 19 6 2 9 3" xfId="704"/>
    <cellStyle name="Обычный 3 9 18 2 19 7" xfId="705"/>
    <cellStyle name="Обычный 3 9 18 2 19 8" xfId="706"/>
    <cellStyle name="Обычный 3 9 18 2 19 9" xfId="707"/>
    <cellStyle name="Обычный 3 9 18 2 2" xfId="708"/>
    <cellStyle name="Обычный 3 9 18 2 20" xfId="709"/>
    <cellStyle name="Обычный 3 9 18 2 21" xfId="710"/>
    <cellStyle name="Обычный 3 9 18 2 22" xfId="711"/>
    <cellStyle name="Обычный 3 9 18 2 23" xfId="712"/>
    <cellStyle name="Обычный 3 9 18 2 24" xfId="713"/>
    <cellStyle name="Обычный 3 9 18 2 25" xfId="714"/>
    <cellStyle name="Обычный 3 9 18 2 26" xfId="715"/>
    <cellStyle name="Обычный 3 9 18 2 27" xfId="716"/>
    <cellStyle name="Обычный 3 9 18 2 28" xfId="717"/>
    <cellStyle name="Обычный 3 9 18 2 29" xfId="718"/>
    <cellStyle name="Обычный 3 9 18 2 3" xfId="719"/>
    <cellStyle name="Обычный 3 9 18 2 30" xfId="720"/>
    <cellStyle name="Обычный 3 9 18 2 31" xfId="721"/>
    <cellStyle name="Обычный 3 9 18 2 32" xfId="722"/>
    <cellStyle name="Обычный 3 9 18 2 32 2" xfId="723"/>
    <cellStyle name="Обычный 3 9 18 2 32 3" xfId="724"/>
    <cellStyle name="Обычный 3 9 18 2 32 4" xfId="725"/>
    <cellStyle name="Обычный 3 9 18 2 32 5" xfId="726"/>
    <cellStyle name="Обычный 3 9 18 2 32 6" xfId="727"/>
    <cellStyle name="Обычный 3 9 18 2 32 7" xfId="728"/>
    <cellStyle name="Обычный 3 9 18 2 32 7 2" xfId="729"/>
    <cellStyle name="Обычный 3 9 18 2 32 8" xfId="730"/>
    <cellStyle name="Обычный 3 9 18 2 33" xfId="731"/>
    <cellStyle name="Обычный 3 9 18 2 33 2" xfId="732"/>
    <cellStyle name="Обычный 3 9 18 2 33 2 2" xfId="733"/>
    <cellStyle name="Обычный 3 9 18 2 33 2 3" xfId="734"/>
    <cellStyle name="Обычный 3 9 18 2 33 2 4" xfId="735"/>
    <cellStyle name="Обычный 3 9 18 2 33 2 5" xfId="736"/>
    <cellStyle name="Обычный 3 9 18 2 33 2 6" xfId="737"/>
    <cellStyle name="Обычный 3 9 18 2 33 3" xfId="738"/>
    <cellStyle name="Обычный 3 9 18 2 33 4" xfId="739"/>
    <cellStyle name="Обычный 3 9 18 2 33 5" xfId="740"/>
    <cellStyle name="Обычный 3 9 18 2 33 6" xfId="741"/>
    <cellStyle name="Обычный 3 9 18 2 33 7" xfId="742"/>
    <cellStyle name="Обычный 3 9 18 2 33 8" xfId="743"/>
    <cellStyle name="Обычный 3 9 18 2 33 8 2" xfId="744"/>
    <cellStyle name="Обычный 3 9 18 2 33 8 2 2" xfId="745"/>
    <cellStyle name="Обычный 3 9 18 2 33 8 2 2 2" xfId="746"/>
    <cellStyle name="Обычный 3 9 18 2 33 8 2 2 3" xfId="747"/>
    <cellStyle name="Обычный 3 9 18 2 33 8 2 2 4" xfId="748"/>
    <cellStyle name="Обычный 3 9 18 2 33 8 2 2 4 2" xfId="1520"/>
    <cellStyle name="Обычный 3 9 18 2 33 8 3" xfId="749"/>
    <cellStyle name="Обычный 3 9 18 2 33 8 3 2" xfId="750"/>
    <cellStyle name="Обычный 3 9 18 2 33 8 3 2 2" xfId="1521"/>
    <cellStyle name="Обычный 3 9 18 2 33 8 3 2 3" xfId="1522"/>
    <cellStyle name="Обычный 3 9 18 2 33 8 3 3" xfId="1523"/>
    <cellStyle name="Обычный 3 9 18 2 33 8 4" xfId="751"/>
    <cellStyle name="Обычный 3 9 18 2 33 8 5" xfId="752"/>
    <cellStyle name="Обычный 3 9 18 2 33 8 5 2" xfId="753"/>
    <cellStyle name="Обычный 3 9 18 2 33 8 5 3" xfId="1524"/>
    <cellStyle name="Обычный 3 9 18 2 33 8 6" xfId="754"/>
    <cellStyle name="Обычный 3 9 18 2 33 8 7" xfId="755"/>
    <cellStyle name="Обычный 3 9 18 2 33 8 8" xfId="756"/>
    <cellStyle name="Обычный 3 9 18 2 33 8 9" xfId="757"/>
    <cellStyle name="Обычный 3 9 18 2 33 9" xfId="758"/>
    <cellStyle name="Обычный 3 9 18 2 33 9 2" xfId="759"/>
    <cellStyle name="Обычный 3 9 18 2 33 9 3" xfId="760"/>
    <cellStyle name="Обычный 3 9 18 2 33 9 3 2" xfId="1525"/>
    <cellStyle name="Обычный 3 9 18 2 33 9 4" xfId="761"/>
    <cellStyle name="Обычный 3 9 18 2 33 9 5" xfId="762"/>
    <cellStyle name="Обычный 3 9 18 2 33 9 5 2" xfId="1526"/>
    <cellStyle name="Обычный 3 9 18 2 34" xfId="763"/>
    <cellStyle name="Обычный 3 9 18 2 35" xfId="764"/>
    <cellStyle name="Обычный 3 9 18 2 36" xfId="765"/>
    <cellStyle name="Обычный 3 9 18 2 37" xfId="766"/>
    <cellStyle name="Обычный 3 9 18 2 38" xfId="767"/>
    <cellStyle name="Обычный 3 9 18 2 39" xfId="768"/>
    <cellStyle name="Обычный 3 9 18 2 4" xfId="769"/>
    <cellStyle name="Обычный 3 9 18 2 40" xfId="770"/>
    <cellStyle name="Обычный 3 9 18 2 41" xfId="771"/>
    <cellStyle name="Обычный 3 9 18 2 42" xfId="772"/>
    <cellStyle name="Обычный 3 9 18 2 43" xfId="773"/>
    <cellStyle name="Обычный 3 9 18 2 44" xfId="774"/>
    <cellStyle name="Обычный 3 9 18 2 45" xfId="775"/>
    <cellStyle name="Обычный 3 9 18 2 45 2" xfId="776"/>
    <cellStyle name="Обычный 3 9 18 2 46" xfId="777"/>
    <cellStyle name="Обычный 3 9 18 2 47" xfId="778"/>
    <cellStyle name="Обычный 3 9 18 2 48" xfId="779"/>
    <cellStyle name="Обычный 3 9 18 2 5" xfId="780"/>
    <cellStyle name="Обычный 3 9 18 2 6" xfId="781"/>
    <cellStyle name="Обычный 3 9 18 2 7" xfId="782"/>
    <cellStyle name="Обычный 3 9 18 2 8" xfId="783"/>
    <cellStyle name="Обычный 3 9 18 2 9" xfId="784"/>
    <cellStyle name="Обычный 3 9 18 20" xfId="785"/>
    <cellStyle name="Обычный 3 9 18 21" xfId="786"/>
    <cellStyle name="Обычный 3 9 18 21 2" xfId="787"/>
    <cellStyle name="Обычный 3 9 18 22" xfId="788"/>
    <cellStyle name="Обычный 3 9 18 23" xfId="789"/>
    <cellStyle name="Обычный 3 9 18 24" xfId="790"/>
    <cellStyle name="Обычный 3 9 18 25" xfId="791"/>
    <cellStyle name="Обычный 3 9 18 26" xfId="792"/>
    <cellStyle name="Обычный 3 9 18 27" xfId="793"/>
    <cellStyle name="Обычный 3 9 18 28" xfId="794"/>
    <cellStyle name="Обычный 3 9 18 29" xfId="795"/>
    <cellStyle name="Обычный 3 9 18 3" xfId="796"/>
    <cellStyle name="Обычный 3 9 18 30" xfId="797"/>
    <cellStyle name="Обычный 3 9 18 31" xfId="798"/>
    <cellStyle name="Обычный 3 9 18 32" xfId="799"/>
    <cellStyle name="Обычный 3 9 18 33" xfId="800"/>
    <cellStyle name="Обычный 3 9 18 34" xfId="801"/>
    <cellStyle name="Обычный 3 9 18 35" xfId="802"/>
    <cellStyle name="Обычный 3 9 18 36" xfId="803"/>
    <cellStyle name="Обычный 3 9 18 37" xfId="804"/>
    <cellStyle name="Обычный 3 9 18 38" xfId="805"/>
    <cellStyle name="Обычный 3 9 18 39" xfId="806"/>
    <cellStyle name="Обычный 3 9 18 4" xfId="807"/>
    <cellStyle name="Обычный 3 9 18 40" xfId="808"/>
    <cellStyle name="Обычный 3 9 18 41" xfId="809"/>
    <cellStyle name="Обычный 3 9 18 42" xfId="810"/>
    <cellStyle name="Обычный 3 9 18 43" xfId="811"/>
    <cellStyle name="Обычный 3 9 18 44" xfId="812"/>
    <cellStyle name="Обычный 3 9 18 44 2" xfId="813"/>
    <cellStyle name="Обычный 3 9 18 45" xfId="814"/>
    <cellStyle name="Обычный 3 9 18 46" xfId="815"/>
    <cellStyle name="Обычный 3 9 18 47" xfId="816"/>
    <cellStyle name="Обычный 3 9 18 48" xfId="817"/>
    <cellStyle name="Обычный 3 9 18 49" xfId="818"/>
    <cellStyle name="Обычный 3 9 18 5" xfId="819"/>
    <cellStyle name="Обычный 3 9 18 50" xfId="820"/>
    <cellStyle name="Обычный 3 9 18 51" xfId="821"/>
    <cellStyle name="Обычный 3 9 18 52" xfId="822"/>
    <cellStyle name="Обычный 3 9 18 53" xfId="823"/>
    <cellStyle name="Обычный 3 9 18 53 2" xfId="824"/>
    <cellStyle name="Обычный 3 9 18 54" xfId="825"/>
    <cellStyle name="Обычный 3 9 18 55" xfId="826"/>
    <cellStyle name="Обычный 3 9 18 56" xfId="827"/>
    <cellStyle name="Обычный 3 9 18 57" xfId="828"/>
    <cellStyle name="Обычный 3 9 18 6" xfId="829"/>
    <cellStyle name="Обычный 3 9 18 7" xfId="830"/>
    <cellStyle name="Обычный 3 9 18 8" xfId="831"/>
    <cellStyle name="Обычный 3 9 18 9" xfId="832"/>
    <cellStyle name="Обычный 3 9 18 9 10" xfId="833"/>
    <cellStyle name="Обычный 3 9 18 9 10 2" xfId="834"/>
    <cellStyle name="Обычный 3 9 18 9 11" xfId="835"/>
    <cellStyle name="Обычный 3 9 18 9 12" xfId="836"/>
    <cellStyle name="Обычный 3 9 18 9 13" xfId="837"/>
    <cellStyle name="Обычный 3 9 18 9 14" xfId="838"/>
    <cellStyle name="Обычный 3 9 18 9 15" xfId="839"/>
    <cellStyle name="Обычный 3 9 18 9 16" xfId="840"/>
    <cellStyle name="Обычный 3 9 18 9 16 2" xfId="841"/>
    <cellStyle name="Обычный 3 9 18 9 17" xfId="842"/>
    <cellStyle name="Обычный 3 9 18 9 18" xfId="843"/>
    <cellStyle name="Обычный 3 9 18 9 19" xfId="844"/>
    <cellStyle name="Обычный 3 9 18 9 2" xfId="845"/>
    <cellStyle name="Обычный 3 9 18 9 20" xfId="846"/>
    <cellStyle name="Обычный 3 9 18 9 21" xfId="847"/>
    <cellStyle name="Обычный 3 9 18 9 22" xfId="848"/>
    <cellStyle name="Обычный 3 9 18 9 23" xfId="849"/>
    <cellStyle name="Обычный 3 9 18 9 24" xfId="850"/>
    <cellStyle name="Обычный 3 9 18 9 25" xfId="851"/>
    <cellStyle name="Обычный 3 9 18 9 3" xfId="852"/>
    <cellStyle name="Обычный 3 9 18 9 4" xfId="853"/>
    <cellStyle name="Обычный 3 9 18 9 5" xfId="854"/>
    <cellStyle name="Обычный 3 9 18 9 6" xfId="855"/>
    <cellStyle name="Обычный 3 9 18 9 7" xfId="856"/>
    <cellStyle name="Обычный 3 9 18 9 8" xfId="857"/>
    <cellStyle name="Обычный 3 9 18 9 9" xfId="858"/>
    <cellStyle name="Обычный 3 9 19" xfId="859"/>
    <cellStyle name="Обычный 3 9 20" xfId="860"/>
    <cellStyle name="Обычный 3 9 21" xfId="861"/>
    <cellStyle name="Обычный 3 9 24" xfId="862"/>
    <cellStyle name="Обычный 3 9 25" xfId="863"/>
    <cellStyle name="Обычный 3 9 26" xfId="864"/>
    <cellStyle name="Обычный 3 9 27" xfId="865"/>
    <cellStyle name="Обычный 3 9 27 2" xfId="866"/>
    <cellStyle name="Обычный 3 9 27 3" xfId="867"/>
    <cellStyle name="Обычный 3 9 27 4" xfId="868"/>
    <cellStyle name="Обычный 3 9 27 5" xfId="869"/>
    <cellStyle name="Обычный 3 9 27 6" xfId="870"/>
    <cellStyle name="Обычный 3 9 27 7" xfId="871"/>
    <cellStyle name="Обычный 3 9 27 7 10" xfId="872"/>
    <cellStyle name="Обычный 3 9 27 7 10 2" xfId="873"/>
    <cellStyle name="Обычный 3 9 27 7 11" xfId="874"/>
    <cellStyle name="Обычный 3 9 27 7 12" xfId="875"/>
    <cellStyle name="Обычный 3 9 27 7 13" xfId="876"/>
    <cellStyle name="Обычный 3 9 27 7 14" xfId="877"/>
    <cellStyle name="Обычный 3 9 27 7 15" xfId="878"/>
    <cellStyle name="Обычный 3 9 27 7 16" xfId="879"/>
    <cellStyle name="Обычный 3 9 27 7 17" xfId="880"/>
    <cellStyle name="Обычный 3 9 27 7 18" xfId="881"/>
    <cellStyle name="Обычный 3 9 27 7 18 2" xfId="882"/>
    <cellStyle name="Обычный 3 9 27 7 19" xfId="883"/>
    <cellStyle name="Обычный 3 9 27 7 2" xfId="884"/>
    <cellStyle name="Обычный 3 9 27 7 20" xfId="885"/>
    <cellStyle name="Обычный 3 9 27 7 21" xfId="886"/>
    <cellStyle name="Обычный 3 9 27 7 22" xfId="887"/>
    <cellStyle name="Обычный 3 9 27 7 23" xfId="888"/>
    <cellStyle name="Обычный 3 9 27 7 24" xfId="889"/>
    <cellStyle name="Обычный 3 9 27 7 25" xfId="890"/>
    <cellStyle name="Обычный 3 9 27 7 3" xfId="891"/>
    <cellStyle name="Обычный 3 9 27 7 4" xfId="892"/>
    <cellStyle name="Обычный 3 9 27 7 5" xfId="893"/>
    <cellStyle name="Обычный 3 9 27 7 6" xfId="894"/>
    <cellStyle name="Обычный 3 9 27 7 7" xfId="895"/>
    <cellStyle name="Обычный 3 9 27 7 8" xfId="896"/>
    <cellStyle name="Обычный 3 9 27 7 9" xfId="897"/>
    <cellStyle name="Обычный 4" xfId="898"/>
    <cellStyle name="Обычный 5" xfId="899"/>
    <cellStyle name="Обычный 5 10" xfId="900"/>
    <cellStyle name="Обычный 5 11" xfId="901"/>
    <cellStyle name="Обычный 5 12" xfId="902"/>
    <cellStyle name="Обычный 5 12 2" xfId="903"/>
    <cellStyle name="Обычный 5 13" xfId="904"/>
    <cellStyle name="Обычный 5 13 10" xfId="905"/>
    <cellStyle name="Обычный 5 13 11" xfId="906"/>
    <cellStyle name="Обычный 5 13 12" xfId="907"/>
    <cellStyle name="Обычный 5 13 13" xfId="908"/>
    <cellStyle name="Обычный 5 13 14" xfId="909"/>
    <cellStyle name="Обычный 5 13 15" xfId="910"/>
    <cellStyle name="Обычный 5 13 16" xfId="911"/>
    <cellStyle name="Обычный 5 13 17" xfId="912"/>
    <cellStyle name="Обычный 5 13 18" xfId="913"/>
    <cellStyle name="Обычный 5 13 19" xfId="914"/>
    <cellStyle name="Обычный 5 13 2" xfId="915"/>
    <cellStyle name="Обычный 5 13 2 2" xfId="916"/>
    <cellStyle name="Обычный 5 13 20" xfId="917"/>
    <cellStyle name="Обычный 5 13 21" xfId="918"/>
    <cellStyle name="Обычный 5 13 21 2" xfId="919"/>
    <cellStyle name="Обычный 5 13 21 3" xfId="920"/>
    <cellStyle name="Обычный 5 13 21 4" xfId="921"/>
    <cellStyle name="Обычный 5 13 21 4 2" xfId="922"/>
    <cellStyle name="Обычный 5 13 21 4 2 2" xfId="923"/>
    <cellStyle name="Обычный 5 13 21 5" xfId="924"/>
    <cellStyle name="Обычный 5 13 22" xfId="925"/>
    <cellStyle name="Обычный 5 13 23" xfId="926"/>
    <cellStyle name="Обычный 5 13 23 10" xfId="927"/>
    <cellStyle name="Обычный 5 13 23 10 2" xfId="928"/>
    <cellStyle name="Обычный 5 13 23 10 3" xfId="929"/>
    <cellStyle name="Обычный 5 13 23 10 3 2" xfId="930"/>
    <cellStyle name="Обычный 5 13 23 10 3 3" xfId="9"/>
    <cellStyle name="Обычный 5 13 23 10 3 3 2" xfId="931"/>
    <cellStyle name="Обычный 5 13 23 10 3 3 2 2" xfId="1527"/>
    <cellStyle name="Обычный 5 13 23 10 3 3 2 2 2" xfId="1678"/>
    <cellStyle name="Обычный 5 13 23 10 3 3 2 2 3" xfId="1689"/>
    <cellStyle name="Обычный 5 13 23 10 3 3 2 2 4" xfId="1696"/>
    <cellStyle name="Обычный 5 13 23 10 3 3 2 3" xfId="1528"/>
    <cellStyle name="Обычный 5 13 23 10 3 3 2 4" xfId="1529"/>
    <cellStyle name="Обычный 5 13 23 10 3 3 2 5" xfId="1530"/>
    <cellStyle name="Обычный 5 13 23 10 3 4" xfId="1531"/>
    <cellStyle name="Обычный 5 13 23 10 3 5" xfId="1532"/>
    <cellStyle name="Обычный 5 13 23 10 3 6" xfId="1533"/>
    <cellStyle name="Обычный 5 13 23 11" xfId="932"/>
    <cellStyle name="Обычный 5 13 23 12" xfId="933"/>
    <cellStyle name="Обычный 5 13 23 13" xfId="934"/>
    <cellStyle name="Обычный 5 13 23 2" xfId="935"/>
    <cellStyle name="Обычный 5 13 23 3" xfId="936"/>
    <cellStyle name="Обычный 5 13 23 4" xfId="937"/>
    <cellStyle name="Обычный 5 13 23 5" xfId="938"/>
    <cellStyle name="Обычный 5 13 23 6" xfId="939"/>
    <cellStyle name="Обычный 5 13 23 6 2" xfId="940"/>
    <cellStyle name="Обычный 5 13 23 6 2 10" xfId="941"/>
    <cellStyle name="Обычный 5 13 23 6 2 11" xfId="942"/>
    <cellStyle name="Обычный 5 13 23 6 2 12" xfId="943"/>
    <cellStyle name="Обычный 5 13 23 6 2 12 2" xfId="944"/>
    <cellStyle name="Обычный 5 13 23 6 2 2" xfId="945"/>
    <cellStyle name="Обычный 5 13 23 6 2 2 2" xfId="946"/>
    <cellStyle name="Обычный 5 13 23 6 2 2 2 2" xfId="947"/>
    <cellStyle name="Обычный 5 13 23 6 2 2 2 3" xfId="948"/>
    <cellStyle name="Обычный 5 13 23 6 2 2 3" xfId="2"/>
    <cellStyle name="Обычный 5 13 23 6 2 2 4" xfId="949"/>
    <cellStyle name="Обычный 5 13 23 6 2 2 5" xfId="950"/>
    <cellStyle name="Обычный 5 13 23 6 2 3" xfId="951"/>
    <cellStyle name="Обычный 5 13 23 6 2 4" xfId="952"/>
    <cellStyle name="Обычный 5 13 23 6 2 4 2" xfId="953"/>
    <cellStyle name="Обычный 5 13 23 6 2 4 2 2" xfId="954"/>
    <cellStyle name="Обычный 5 13 23 6 2 4 2 3" xfId="955"/>
    <cellStyle name="Обычный 5 13 23 6 2 5" xfId="956"/>
    <cellStyle name="Обычный 5 13 23 6 2 5 2" xfId="957"/>
    <cellStyle name="Обычный 5 13 23 6 2 5 2 2" xfId="958"/>
    <cellStyle name="Обычный 5 13 23 6 2 5 2 2 2" xfId="959"/>
    <cellStyle name="Обычный 5 13 23 6 2 5 3" xfId="960"/>
    <cellStyle name="Обычный 5 13 23 6 2 6" xfId="961"/>
    <cellStyle name="Обычный 5 13 23 6 2 7" xfId="962"/>
    <cellStyle name="Обычный 5 13 23 6 2 7 2" xfId="963"/>
    <cellStyle name="Обычный 5 13 23 6 2 8" xfId="964"/>
    <cellStyle name="Обычный 5 13 23 6 2 8 2" xfId="965"/>
    <cellStyle name="Обычный 5 13 23 6 2 8 2 2" xfId="966"/>
    <cellStyle name="Обычный 5 13 23 6 2 8 2 3" xfId="967"/>
    <cellStyle name="Обычный 5 13 23 6 2 8 2 4" xfId="1656"/>
    <cellStyle name="Обычный 5 13 23 6 2 8 2 4 2" xfId="1684"/>
    <cellStyle name="Обычный 5 13 23 6 2 9" xfId="968"/>
    <cellStyle name="Обычный 5 13 23 6 2 9 3" xfId="969"/>
    <cellStyle name="Обычный 5 13 23 7" xfId="970"/>
    <cellStyle name="Обычный 5 13 23 8" xfId="971"/>
    <cellStyle name="Обычный 5 13 23 9" xfId="972"/>
    <cellStyle name="Обычный 5 13 24" xfId="973"/>
    <cellStyle name="Обычный 5 13 25" xfId="974"/>
    <cellStyle name="Обычный 5 13 26" xfId="975"/>
    <cellStyle name="Обычный 5 13 27" xfId="976"/>
    <cellStyle name="Обычный 5 13 28" xfId="977"/>
    <cellStyle name="Обычный 5 13 29" xfId="978"/>
    <cellStyle name="Обычный 5 13 3" xfId="979"/>
    <cellStyle name="Обычный 5 13 3 2" xfId="980"/>
    <cellStyle name="Обычный 5 13 30" xfId="981"/>
    <cellStyle name="Обычный 5 13 31" xfId="982"/>
    <cellStyle name="Обычный 5 13 31 2" xfId="983"/>
    <cellStyle name="Обычный 5 13 32" xfId="984"/>
    <cellStyle name="Обычный 5 13 32 10" xfId="985"/>
    <cellStyle name="Обычный 5 13 32 11" xfId="986"/>
    <cellStyle name="Обычный 5 13 32 12" xfId="987"/>
    <cellStyle name="Обычный 5 13 32 13" xfId="988"/>
    <cellStyle name="Обычный 5 13 32 14" xfId="989"/>
    <cellStyle name="Обычный 5 13 32 15" xfId="990"/>
    <cellStyle name="Обычный 5 13 32 15 2" xfId="991"/>
    <cellStyle name="Обычный 5 13 32 15 2 2" xfId="992"/>
    <cellStyle name="Обычный 5 13 32 16" xfId="993"/>
    <cellStyle name="Обычный 5 13 32 17" xfId="994"/>
    <cellStyle name="Обычный 5 13 32 18" xfId="995"/>
    <cellStyle name="Обычный 5 13 32 18 2" xfId="996"/>
    <cellStyle name="Обычный 5 13 32 18 2 2" xfId="997"/>
    <cellStyle name="Обычный 5 13 32 19" xfId="998"/>
    <cellStyle name="Обычный 5 13 32 2" xfId="999"/>
    <cellStyle name="Обычный 5 13 32 2 2" xfId="1000"/>
    <cellStyle name="Обычный 5 13 32 2 3" xfId="1001"/>
    <cellStyle name="Обычный 5 13 32 3" xfId="1002"/>
    <cellStyle name="Обычный 5 13 32 3 2" xfId="1003"/>
    <cellStyle name="Обычный 5 13 32 3 3" xfId="1004"/>
    <cellStyle name="Обычный 5 13 32 3 3 2" xfId="1005"/>
    <cellStyle name="Обычный 5 13 32 3 4" xfId="1006"/>
    <cellStyle name="Обычный 5 13 32 3 4 10" xfId="1007"/>
    <cellStyle name="Обычный 5 13 32 3 4 10 2" xfId="1008"/>
    <cellStyle name="Обычный 5 13 32 3 4 10 3" xfId="1009"/>
    <cellStyle name="Обычный 5 13 32 3 4 10 3 2" xfId="1534"/>
    <cellStyle name="Обычный 5 13 32 3 4 10 4" xfId="1010"/>
    <cellStyle name="Обычный 5 13 32 3 4 10 4 2" xfId="1535"/>
    <cellStyle name="Обычный 5 13 32 3 4 10 5" xfId="1536"/>
    <cellStyle name="Обычный 5 13 32 3 4 2" xfId="1011"/>
    <cellStyle name="Обычный 5 13 32 3 4 2 2" xfId="1012"/>
    <cellStyle name="Обычный 5 13 32 3 4 2 2 2" xfId="1013"/>
    <cellStyle name="Обычный 5 13 32 3 4 2 2 3" xfId="1014"/>
    <cellStyle name="Обычный 5 13 32 3 4 2 2 4" xfId="1015"/>
    <cellStyle name="Обычный 5 13 32 3 4 2 3" xfId="1016"/>
    <cellStyle name="Обычный 5 13 32 3 4 2 3 10" xfId="1537"/>
    <cellStyle name="Обычный 5 13 32 3 4 2 3 11" xfId="1538"/>
    <cellStyle name="Обычный 5 13 32 3 4 2 3 12" xfId="1539"/>
    <cellStyle name="Обычный 5 13 32 3 4 2 3 13" xfId="1540"/>
    <cellStyle name="Обычный 5 13 32 3 4 2 3 14" xfId="1541"/>
    <cellStyle name="Обычный 5 13 32 3 4 2 3 2" xfId="1017"/>
    <cellStyle name="Обычный 5 13 32 3 4 2 3 3" xfId="1018"/>
    <cellStyle name="Обычный 5 13 32 3 4 2 3 4" xfId="1019"/>
    <cellStyle name="Обычный 5 13 32 3 4 2 3 5" xfId="1542"/>
    <cellStyle name="Обычный 5 13 32 3 4 2 3 6" xfId="1543"/>
    <cellStyle name="Обычный 5 13 32 3 4 2 3 7" xfId="1544"/>
    <cellStyle name="Обычный 5 13 32 3 4 2 3 8" xfId="1545"/>
    <cellStyle name="Обычный 5 13 32 3 4 2 3 9" xfId="1546"/>
    <cellStyle name="Обычный 5 13 32 3 4 2 4" xfId="1020"/>
    <cellStyle name="Обычный 5 13 32 3 4 2 5" xfId="1021"/>
    <cellStyle name="Обычный 5 13 32 3 4 3" xfId="1022"/>
    <cellStyle name="Обычный 5 13 32 3 4 3 2" xfId="1023"/>
    <cellStyle name="Обычный 5 13 32 3 4 4" xfId="1024"/>
    <cellStyle name="Обычный 5 13 32 3 4 5" xfId="1025"/>
    <cellStyle name="Обычный 5 13 32 3 4 5 2" xfId="1026"/>
    <cellStyle name="Обычный 5 13 32 3 4 6" xfId="1027"/>
    <cellStyle name="Обычный 5 13 32 3 4 6 2" xfId="1028"/>
    <cellStyle name="Обычный 5 13 32 3 4 6 3" xfId="1029"/>
    <cellStyle name="Обычный 5 13 32 3 4 6 3 2" xfId="13"/>
    <cellStyle name="Обычный 5 13 32 3 4 6 3 2 2" xfId="1547"/>
    <cellStyle name="Обычный 5 13 32 3 4 6 3 3" xfId="1030"/>
    <cellStyle name="Обычный 5 13 32 3 4 6 3 3 2" xfId="1548"/>
    <cellStyle name="Обычный 5 13 32 3 4 7" xfId="1031"/>
    <cellStyle name="Обычный 5 13 32 3 4 8" xfId="1032"/>
    <cellStyle name="Обычный 5 13 32 3 4 9" xfId="1033"/>
    <cellStyle name="Обычный 5 13 32 3 4 9 10" xfId="1034"/>
    <cellStyle name="Обычный 5 13 32 3 4 9 10 2" xfId="1669"/>
    <cellStyle name="Обычный 5 13 32 3 4 9 10 2 2" xfId="1694"/>
    <cellStyle name="Обычный 5 13 32 3 4 9 11" xfId="1035"/>
    <cellStyle name="Обычный 5 13 32 3 4 9 11 2" xfId="1549"/>
    <cellStyle name="Обычный 5 13 32 3 4 9 12" xfId="1036"/>
    <cellStyle name="Обычный 5 13 32 3 4 9 13" xfId="1037"/>
    <cellStyle name="Обычный 5 13 32 3 4 9 13 2" xfId="1550"/>
    <cellStyle name="Обычный 5 13 32 3 4 9 14" xfId="1038"/>
    <cellStyle name="Обычный 5 13 32 3 4 9 14 2" xfId="1551"/>
    <cellStyle name="Обычный 5 13 32 3 4 9 15" xfId="1663"/>
    <cellStyle name="Обычный 5 13 32 3 4 9 2" xfId="1039"/>
    <cellStyle name="Обычный 5 13 32 3 4 9 2 2" xfId="1040"/>
    <cellStyle name="Обычный 5 13 32 3 4 9 2 2 2" xfId="1041"/>
    <cellStyle name="Обычный 5 13 32 3 4 9 2 2 3" xfId="1552"/>
    <cellStyle name="Обычный 5 13 32 3 4 9 2 3" xfId="1042"/>
    <cellStyle name="Обычный 5 13 32 3 4 9 3" xfId="1043"/>
    <cellStyle name="Обычный 5 13 32 3 4 9 4" xfId="1044"/>
    <cellStyle name="Обычный 5 13 32 3 4 9 4 2" xfId="1045"/>
    <cellStyle name="Обычный 5 13 32 3 4 9 4 3" xfId="1553"/>
    <cellStyle name="Обычный 5 13 32 3 4 9 5" xfId="1046"/>
    <cellStyle name="Обычный 5 13 32 3 4 9 6" xfId="1047"/>
    <cellStyle name="Обычный 5 13 32 3 4 9 7" xfId="1048"/>
    <cellStyle name="Обычный 5 13 32 3 4 9 7 2" xfId="1049"/>
    <cellStyle name="Обычный 5 13 32 3 4 9 7 3" xfId="1050"/>
    <cellStyle name="Обычный 5 13 32 3 4 9 7 4" xfId="1474"/>
    <cellStyle name="Обычный 5 13 32 3 4 9 8" xfId="1051"/>
    <cellStyle name="Обычный 5 13 32 3 4 9 9" xfId="1052"/>
    <cellStyle name="Обычный 5 13 32 3 4 9 9 2" xfId="1554"/>
    <cellStyle name="Обычный 5 13 32 4" xfId="1053"/>
    <cellStyle name="Обычный 5 13 32 5" xfId="1054"/>
    <cellStyle name="Обычный 5 13 32 6" xfId="1055"/>
    <cellStyle name="Обычный 5 13 32 7" xfId="1056"/>
    <cellStyle name="Обычный 5 13 32 8" xfId="1057"/>
    <cellStyle name="Обычный 5 13 32 9" xfId="1058"/>
    <cellStyle name="Обычный 5 13 33" xfId="1059"/>
    <cellStyle name="Обычный 5 13 34" xfId="1060"/>
    <cellStyle name="Обычный 5 13 35" xfId="1061"/>
    <cellStyle name="Обычный 5 13 35 2" xfId="1062"/>
    <cellStyle name="Обычный 5 13 35 3" xfId="1063"/>
    <cellStyle name="Обычный 5 13 35 4" xfId="1064"/>
    <cellStyle name="Обычный 5 13 35 5" xfId="1065"/>
    <cellStyle name="Обычный 5 13 35 6" xfId="1066"/>
    <cellStyle name="Обычный 5 13 35 6 2" xfId="1067"/>
    <cellStyle name="Обычный 5 13 35 6 2 2" xfId="1068"/>
    <cellStyle name="Обычный 5 13 35 6 2 2 2" xfId="1069"/>
    <cellStyle name="Обычный 5 13 35 6 2 2 3" xfId="1070"/>
    <cellStyle name="Обычный 5 13 35 6 2 2 4" xfId="1071"/>
    <cellStyle name="Обычный 5 13 35 6 2 3" xfId="1072"/>
    <cellStyle name="Обычный 5 13 35 6 2 3 10" xfId="1555"/>
    <cellStyle name="Обычный 5 13 35 6 2 3 11" xfId="1556"/>
    <cellStyle name="Обычный 5 13 35 6 2 3 12" xfId="1557"/>
    <cellStyle name="Обычный 5 13 35 6 2 3 13" xfId="1558"/>
    <cellStyle name="Обычный 5 13 35 6 2 3 14" xfId="1559"/>
    <cellStyle name="Обычный 5 13 35 6 2 3 15" xfId="1560"/>
    <cellStyle name="Обычный 5 13 35 6 2 3 16" xfId="1561"/>
    <cellStyle name="Обычный 5 13 35 6 2 3 17" xfId="1562"/>
    <cellStyle name="Обычный 5 13 35 6 2 3 2" xfId="1073"/>
    <cellStyle name="Обычный 5 13 35 6 2 3 3" xfId="1074"/>
    <cellStyle name="Обычный 5 13 35 6 2 3 4" xfId="1075"/>
    <cellStyle name="Обычный 5 13 35 6 2 3 5" xfId="1563"/>
    <cellStyle name="Обычный 5 13 35 6 2 3 6" xfId="1564"/>
    <cellStyle name="Обычный 5 13 35 6 2 3 7" xfId="1076"/>
    <cellStyle name="Обычный 5 13 35 6 2 3 7 2" xfId="1476"/>
    <cellStyle name="Обычный 5 13 35 6 2 3 7 2 2" xfId="1654"/>
    <cellStyle name="Обычный 5 13 35 6 2 3 8" xfId="1565"/>
    <cellStyle name="Обычный 5 13 35 6 2 3 9" xfId="1566"/>
    <cellStyle name="Обычный 5 13 35 6 2 4" xfId="1077"/>
    <cellStyle name="Обычный 5 13 35 6 2 5" xfId="1078"/>
    <cellStyle name="Обычный 5 13 35 6 3" xfId="1079"/>
    <cellStyle name="Обычный 5 13 35 6 3 2" xfId="1080"/>
    <cellStyle name="Обычный 5 13 35 6 4" xfId="1081"/>
    <cellStyle name="Обычный 5 13 35 6 5" xfId="1082"/>
    <cellStyle name="Обычный 5 13 35 6 6" xfId="1083"/>
    <cellStyle name="Обычный 5 13 35 6 7" xfId="1084"/>
    <cellStyle name="Обычный 5 13 35 6 7 2" xfId="1085"/>
    <cellStyle name="Обычный 5 13 35 6 7 2 2" xfId="1086"/>
    <cellStyle name="Обычный 5 13 35 6 7 2 2 2" xfId="1087"/>
    <cellStyle name="Обычный 5 13 35 6 7 2 2 3" xfId="1088"/>
    <cellStyle name="Обычный 5 13 35 6 7 3" xfId="1089"/>
    <cellStyle name="Обычный 5 13 35 6 7 3 2" xfId="1090"/>
    <cellStyle name="Обычный 5 13 35 6 7 3 2 2" xfId="1567"/>
    <cellStyle name="Обычный 5 13 35 6 7 3 2 2 2" xfId="1568"/>
    <cellStyle name="Обычный 5 13 35 6 7 3 2 3" xfId="1569"/>
    <cellStyle name="Обычный 5 13 35 6 7 4" xfId="1091"/>
    <cellStyle name="Обычный 5 13 35 6 7 5" xfId="1092"/>
    <cellStyle name="Обычный 5 13 35 6 7 5 2" xfId="1093"/>
    <cellStyle name="Обычный 5 13 35 6 7 5 3" xfId="1570"/>
    <cellStyle name="Обычный 5 13 35 6 7 6" xfId="1094"/>
    <cellStyle name="Обычный 5 13 35 6 7 7" xfId="1095"/>
    <cellStyle name="Обычный 5 13 35 6 7 8" xfId="1096"/>
    <cellStyle name="Обычный 5 13 35 6 7 9" xfId="1097"/>
    <cellStyle name="Обычный 5 13 35 6 8" xfId="1098"/>
    <cellStyle name="Обычный 5 13 35 6 8 2" xfId="1099"/>
    <cellStyle name="Обычный 5 13 35 6 8 3" xfId="1100"/>
    <cellStyle name="Обычный 5 13 35 6 8 3 2" xfId="1571"/>
    <cellStyle name="Обычный 5 13 35 6 8 4" xfId="1101"/>
    <cellStyle name="Обычный 5 13 35 6 8 4 2" xfId="1572"/>
    <cellStyle name="Обычный 5 13 35 6 8 5" xfId="1102"/>
    <cellStyle name="Обычный 5 13 35 6 8 5 2" xfId="1573"/>
    <cellStyle name="Обычный 5 13 35 6 8 6" xfId="1574"/>
    <cellStyle name="Обычный 5 13 35 7" xfId="1103"/>
    <cellStyle name="Обычный 5 13 35 7 2" xfId="1104"/>
    <cellStyle name="Обычный 5 13 35 7 2 2" xfId="1105"/>
    <cellStyle name="Обычный 5 13 35 7 3" xfId="1106"/>
    <cellStyle name="Обычный 5 13 35 7 3 2" xfId="1107"/>
    <cellStyle name="Обычный 5 13 35 7 4" xfId="1108"/>
    <cellStyle name="Обычный 5 13 35 7 5" xfId="1109"/>
    <cellStyle name="Обычный 5 13 35 7 5 2" xfId="1110"/>
    <cellStyle name="Обычный 5 13 35 7 6" xfId="1111"/>
    <cellStyle name="Обычный 5 13 35 7 7" xfId="1112"/>
    <cellStyle name="Обычный 5 13 35 7 7 10" xfId="1113"/>
    <cellStyle name="Обычный 5 13 35 7 7 11" xfId="1664"/>
    <cellStyle name="Обычный 5 13 35 7 7 2" xfId="1114"/>
    <cellStyle name="Обычный 5 13 35 7 7 3" xfId="1115"/>
    <cellStyle name="Обычный 5 13 35 7 7 3 2" xfId="1116"/>
    <cellStyle name="Обычный 5 13 35 7 7 3 2 2" xfId="1575"/>
    <cellStyle name="Обычный 5 13 35 7 7 3 3" xfId="1117"/>
    <cellStyle name="Обычный 5 13 35 7 7 3 4" xfId="1576"/>
    <cellStyle name="Обычный 5 13 35 7 7 4" xfId="1118"/>
    <cellStyle name="Обычный 5 13 35 7 7 5" xfId="1119"/>
    <cellStyle name="Обычный 5 13 35 7 7 6" xfId="1120"/>
    <cellStyle name="Обычный 5 13 35 7 7 6 2" xfId="1475"/>
    <cellStyle name="Обычный 5 13 35 7 7 7" xfId="1121"/>
    <cellStyle name="Обычный 5 13 35 7 7 7 2" xfId="1670"/>
    <cellStyle name="Обычный 5 13 35 7 7 7 2 2" xfId="1695"/>
    <cellStyle name="Обычный 5 13 35 7 7 8" xfId="1122"/>
    <cellStyle name="Обычный 5 13 35 7 7 8 2" xfId="1577"/>
    <cellStyle name="Обычный 5 13 35 7 7 9" xfId="1123"/>
    <cellStyle name="Обычный 5 13 35 7 7 9 2" xfId="1578"/>
    <cellStyle name="Обычный 5 13 36" xfId="1124"/>
    <cellStyle name="Обычный 5 13 37" xfId="1125"/>
    <cellStyle name="Обычный 5 13 38" xfId="1126"/>
    <cellStyle name="Обычный 5 13 38 2" xfId="1127"/>
    <cellStyle name="Обычный 5 13 38 3" xfId="1128"/>
    <cellStyle name="Обычный 5 13 38 3 2" xfId="1129"/>
    <cellStyle name="Обычный 5 13 38 3 2 2" xfId="1130"/>
    <cellStyle name="Обычный 5 13 38 3 2 3" xfId="1131"/>
    <cellStyle name="Обычный 5 13 38 3 2 4" xfId="1132"/>
    <cellStyle name="Обычный 5 13 38 3 3" xfId="1133"/>
    <cellStyle name="Обычный 5 13 38 4" xfId="1134"/>
    <cellStyle name="Обычный 5 13 38 4 10" xfId="1135"/>
    <cellStyle name="Обычный 5 13 38 4 10 2" xfId="1579"/>
    <cellStyle name="Обычный 5 13 38 4 10 2 2" xfId="1679"/>
    <cellStyle name="Обычный 5 13 38 4 10 2 3" xfId="1690"/>
    <cellStyle name="Обычный 5 13 38 4 10 2 4" xfId="1704"/>
    <cellStyle name="Обычный 5 13 38 4 2" xfId="1136"/>
    <cellStyle name="Обычный 5 13 38 4 3" xfId="1137"/>
    <cellStyle name="Обычный 5 13 38 4 4" xfId="1138"/>
    <cellStyle name="Обычный 5 13 38 4 4 2" xfId="1139"/>
    <cellStyle name="Обычный 5 13 38 4 5" xfId="1140"/>
    <cellStyle name="Обычный 5 13 38 4 6" xfId="1141"/>
    <cellStyle name="Обычный 5 13 38 4 6 2" xfId="1142"/>
    <cellStyle name="Обычный 5 13 38 4 6 2 2" xfId="1580"/>
    <cellStyle name="Обычный 5 13 38 4 7" xfId="1143"/>
    <cellStyle name="Обычный 5 13 38 4 8" xfId="1144"/>
    <cellStyle name="Обычный 5 13 38 4 8 2" xfId="1145"/>
    <cellStyle name="Обычный 5 13 38 4 9" xfId="1146"/>
    <cellStyle name="Обычный 5 13 38 5" xfId="1147"/>
    <cellStyle name="Обычный 5 13 38 6" xfId="1148"/>
    <cellStyle name="Обычный 5 13 39" xfId="1149"/>
    <cellStyle name="Обычный 5 13 4" xfId="1150"/>
    <cellStyle name="Обычный 5 13 40" xfId="1151"/>
    <cellStyle name="Обычный 5 13 41" xfId="1152"/>
    <cellStyle name="Обычный 5 13 42" xfId="1153"/>
    <cellStyle name="Обычный 5 13 43" xfId="1154"/>
    <cellStyle name="Обычный 5 13 44" xfId="1155"/>
    <cellStyle name="Обычный 5 13 45" xfId="1156"/>
    <cellStyle name="Обычный 5 13 46" xfId="1157"/>
    <cellStyle name="Обычный 5 13 47" xfId="1158"/>
    <cellStyle name="Обычный 5 13 48" xfId="1159"/>
    <cellStyle name="Обычный 5 13 49" xfId="1160"/>
    <cellStyle name="Обычный 5 13 5" xfId="1161"/>
    <cellStyle name="Обычный 5 13 50" xfId="1162"/>
    <cellStyle name="Обычный 5 13 50 2" xfId="1163"/>
    <cellStyle name="Обычный 5 13 50 2 2" xfId="1164"/>
    <cellStyle name="Обычный 5 13 51" xfId="1165"/>
    <cellStyle name="Обычный 5 13 52" xfId="1166"/>
    <cellStyle name="Обычный 5 13 53" xfId="1167"/>
    <cellStyle name="Обычный 5 13 54" xfId="1168"/>
    <cellStyle name="Обычный 5 13 55" xfId="1169"/>
    <cellStyle name="Обычный 5 13 55 2" xfId="1170"/>
    <cellStyle name="Обычный 5 13 56" xfId="1171"/>
    <cellStyle name="Обычный 5 13 57" xfId="1172"/>
    <cellStyle name="Обычный 5 13 58" xfId="1173"/>
    <cellStyle name="Обычный 5 13 58 2" xfId="1174"/>
    <cellStyle name="Обычный 5 13 58 2 2" xfId="1175"/>
    <cellStyle name="Обычный 5 13 58 2 2 2" xfId="1176"/>
    <cellStyle name="Обычный 5 13 58 2 3" xfId="1177"/>
    <cellStyle name="Обычный 5 13 58 2 4" xfId="1178"/>
    <cellStyle name="Обычный 5 13 58 2 5" xfId="1179"/>
    <cellStyle name="Обычный 5 13 58 2 5 10" xfId="1180"/>
    <cellStyle name="Обычный 5 13 58 2 5 10 2" xfId="1581"/>
    <cellStyle name="Обычный 5 13 58 2 5 11" xfId="1181"/>
    <cellStyle name="Обычный 5 13 58 2 5 2" xfId="1182"/>
    <cellStyle name="Обычный 5 13 58 2 5 3" xfId="1183"/>
    <cellStyle name="Обычный 5 13 58 2 5 4" xfId="1184"/>
    <cellStyle name="Обычный 5 13 58 2 5 4 2" xfId="1185"/>
    <cellStyle name="Обычный 5 13 58 2 5 4 2 2" xfId="1186"/>
    <cellStyle name="Обычный 5 13 58 2 5 4 2 2 2" xfId="1187"/>
    <cellStyle name="Обычный 5 13 58 2 5 4 2 2 3" xfId="1582"/>
    <cellStyle name="Обычный 5 13 58 2 5 4 2 2 4" xfId="1659"/>
    <cellStyle name="Обычный 5 13 58 2 5 4 2 3" xfId="1188"/>
    <cellStyle name="Обычный 5 13 58 2 5 4 2 4" xfId="1583"/>
    <cellStyle name="Обычный 5 13 58 2 5 4 3" xfId="1189"/>
    <cellStyle name="Обычный 5 13 58 2 5 5" xfId="1190"/>
    <cellStyle name="Обычный 5 13 58 2 5 5 2" xfId="1191"/>
    <cellStyle name="Обычный 5 13 58 2 5 5 3" xfId="1584"/>
    <cellStyle name="Обычный 5 13 58 2 5 6" xfId="1192"/>
    <cellStyle name="Обычный 5 13 58 2 5 7" xfId="1193"/>
    <cellStyle name="Обычный 5 13 58 2 5 7 2" xfId="1653"/>
    <cellStyle name="Обычный 5 13 58 2 5 8" xfId="1194"/>
    <cellStyle name="Обычный 5 13 58 2 5 9" xfId="1195"/>
    <cellStyle name="Обычный 5 13 58 2 6" xfId="1196"/>
    <cellStyle name="Обычный 5 13 58 2 7" xfId="1197"/>
    <cellStyle name="Обычный 5 13 58 3" xfId="1198"/>
    <cellStyle name="Обычный 5 13 58 3 2" xfId="1199"/>
    <cellStyle name="Обычный 5 13 58 4" xfId="1200"/>
    <cellStyle name="Обычный 5 13 58 5" xfId="1201"/>
    <cellStyle name="Обычный 5 13 58 6" xfId="1202"/>
    <cellStyle name="Обычный 5 13 58 7" xfId="1203"/>
    <cellStyle name="Обычный 5 13 58 7 2" xfId="1204"/>
    <cellStyle name="Обычный 5 13 58 7 2 2" xfId="1205"/>
    <cellStyle name="Обычный 5 13 58 7 2 2 2" xfId="1206"/>
    <cellStyle name="Обычный 5 13 58 7 2 2 3" xfId="1207"/>
    <cellStyle name="Обычный 5 13 58 7 3" xfId="1208"/>
    <cellStyle name="Обычный 5 13 58 7 3 2" xfId="1209"/>
    <cellStyle name="Обычный 5 13 58 7 3 2 2" xfId="1585"/>
    <cellStyle name="Обычный 5 13 58 7 3 2 2 2" xfId="1586"/>
    <cellStyle name="Обычный 5 13 58 7 3 2 3" xfId="1587"/>
    <cellStyle name="Обычный 5 13 58 7 4" xfId="1210"/>
    <cellStyle name="Обычный 5 13 58 7 5" xfId="1211"/>
    <cellStyle name="Обычный 5 13 58 7 5 2" xfId="1212"/>
    <cellStyle name="Обычный 5 13 58 7 5 3" xfId="1588"/>
    <cellStyle name="Обычный 5 13 58 7 6" xfId="1213"/>
    <cellStyle name="Обычный 5 13 58 7 7" xfId="1214"/>
    <cellStyle name="Обычный 5 13 58 7 8" xfId="1215"/>
    <cellStyle name="Обычный 5 13 58 7 8 2" xfId="1589"/>
    <cellStyle name="Обычный 5 13 58 7 9" xfId="1216"/>
    <cellStyle name="Обычный 5 13 58 8" xfId="1217"/>
    <cellStyle name="Обычный 5 13 58 8 2" xfId="1218"/>
    <cellStyle name="Обычный 5 13 58 8 3" xfId="1219"/>
    <cellStyle name="Обычный 5 13 58 8 3 2" xfId="1590"/>
    <cellStyle name="Обычный 5 13 58 8 4" xfId="1220"/>
    <cellStyle name="Обычный 5 13 58 8 4 2" xfId="1591"/>
    <cellStyle name="Обычный 5 13 58 8 5" xfId="1221"/>
    <cellStyle name="Обычный 5 13 58 8 5 2" xfId="1592"/>
    <cellStyle name="Обычный 5 13 58 8 6" xfId="1593"/>
    <cellStyle name="Обычный 5 13 58 9" xfId="1222"/>
    <cellStyle name="Обычный 5 13 6" xfId="1223"/>
    <cellStyle name="Обычный 5 13 7" xfId="1224"/>
    <cellStyle name="Обычный 5 13 8" xfId="1225"/>
    <cellStyle name="Обычный 5 13 9" xfId="1226"/>
    <cellStyle name="Обычный 5 14" xfId="1227"/>
    <cellStyle name="Обычный 6" xfId="1228"/>
    <cellStyle name="Обычный 7" xfId="1229"/>
    <cellStyle name="Обычный 8" xfId="1230"/>
    <cellStyle name="Обычный 9" xfId="1231"/>
    <cellStyle name="Обычный 9 10" xfId="1232"/>
    <cellStyle name="Обычный 9 11" xfId="1233"/>
    <cellStyle name="Обычный 9 12" xfId="1234"/>
    <cellStyle name="Обычный 9 13" xfId="1235"/>
    <cellStyle name="Обычный 9 14" xfId="1236"/>
    <cellStyle name="Обычный 9 14 2" xfId="1237"/>
    <cellStyle name="Обычный 9 15" xfId="1238"/>
    <cellStyle name="Обычный 9 16" xfId="1239"/>
    <cellStyle name="Обычный 9 17" xfId="1240"/>
    <cellStyle name="Обычный 9 18" xfId="1241"/>
    <cellStyle name="Обычный 9 19" xfId="1242"/>
    <cellStyle name="Обычный 9 2" xfId="1243"/>
    <cellStyle name="Обычный 9 20" xfId="1244"/>
    <cellStyle name="Обычный 9 21" xfId="1245"/>
    <cellStyle name="Обычный 9 22" xfId="1246"/>
    <cellStyle name="Обычный 9 23" xfId="1247"/>
    <cellStyle name="Обычный 9 24" xfId="1248"/>
    <cellStyle name="Обычный 9 25" xfId="1249"/>
    <cellStyle name="Обычный 9 26" xfId="1250"/>
    <cellStyle name="Обычный 9 26 2" xfId="1251"/>
    <cellStyle name="Обычный 9 27" xfId="1252"/>
    <cellStyle name="Обычный 9 27 2" xfId="1253"/>
    <cellStyle name="Обычный 9 27 2 2" xfId="1254"/>
    <cellStyle name="Обычный 9 27 2 3" xfId="1255"/>
    <cellStyle name="Обычный 9 27 2 4" xfId="1256"/>
    <cellStyle name="Обычный 9 28" xfId="1257"/>
    <cellStyle name="Обычный 9 28 2" xfId="1258"/>
    <cellStyle name="Обычный 9 29" xfId="1259"/>
    <cellStyle name="Обычный 9 3" xfId="1260"/>
    <cellStyle name="Обычный 9 30" xfId="1261"/>
    <cellStyle name="Обычный 9 31" xfId="1262"/>
    <cellStyle name="Обычный 9 32" xfId="1263"/>
    <cellStyle name="Обычный 9 33" xfId="1264"/>
    <cellStyle name="Обычный 9 33 2" xfId="1265"/>
    <cellStyle name="Обычный 9 33 3" xfId="1266"/>
    <cellStyle name="Обычный 9 33 4" xfId="1267"/>
    <cellStyle name="Обычный 9 33 5" xfId="1268"/>
    <cellStyle name="Обычный 9 33 6" xfId="1269"/>
    <cellStyle name="Обычный 9 33 7" xfId="1270"/>
    <cellStyle name="Обычный 9 33 7 2" xfId="1271"/>
    <cellStyle name="Обычный 9 33 7 3" xfId="1272"/>
    <cellStyle name="Обычный 9 33 7 4" xfId="1273"/>
    <cellStyle name="Обычный 9 33 7 5" xfId="1274"/>
    <cellStyle name="Обычный 9 33 7 5 2" xfId="1275"/>
    <cellStyle name="Обычный 9 33 7 6" xfId="1276"/>
    <cellStyle name="Обычный 9 33 7 7" xfId="1594"/>
    <cellStyle name="Обычный 9 34" xfId="1277"/>
    <cellStyle name="Обычный 9 35" xfId="1278"/>
    <cellStyle name="Обычный 9 36" xfId="1279"/>
    <cellStyle name="Обычный 9 36 2" xfId="1280"/>
    <cellStyle name="Обычный 9 36 3" xfId="1281"/>
    <cellStyle name="Обычный 9 36 4" xfId="1282"/>
    <cellStyle name="Обычный 9 36 5" xfId="1283"/>
    <cellStyle name="Обычный 9 36 5 2" xfId="1284"/>
    <cellStyle name="Обычный 9 36 6" xfId="1285"/>
    <cellStyle name="Обычный 9 37" xfId="1286"/>
    <cellStyle name="Обычный 9 38" xfId="1287"/>
    <cellStyle name="Обычный 9 39" xfId="1288"/>
    <cellStyle name="Обычный 9 39 2" xfId="1289"/>
    <cellStyle name="Обычный 9 4" xfId="1290"/>
    <cellStyle name="Обычный 9 40" xfId="1291"/>
    <cellStyle name="Обычный 9 41" xfId="1292"/>
    <cellStyle name="Обычный 9 42" xfId="1293"/>
    <cellStyle name="Обычный 9 43" xfId="1294"/>
    <cellStyle name="Обычный 9 43 2" xfId="1295"/>
    <cellStyle name="Обычный 9 43 3" xfId="1296"/>
    <cellStyle name="Обычный 9 43 4" xfId="1297"/>
    <cellStyle name="Обычный 9 43 4 2" xfId="1298"/>
    <cellStyle name="Обычный 9 43 4 2 2" xfId="1299"/>
    <cellStyle name="Обычный 9 43 5" xfId="1300"/>
    <cellStyle name="Обычный 9 44" xfId="1301"/>
    <cellStyle name="Обычный 9 45" xfId="1302"/>
    <cellStyle name="Обычный 9 46" xfId="1303"/>
    <cellStyle name="Обычный 9 47" xfId="1304"/>
    <cellStyle name="Обычный 9 48" xfId="1305"/>
    <cellStyle name="Обычный 9 49" xfId="1306"/>
    <cellStyle name="Обычный 9 5" xfId="1307"/>
    <cellStyle name="Обычный 9 50" xfId="1308"/>
    <cellStyle name="Обычный 9 50 2" xfId="1309"/>
    <cellStyle name="Обычный 9 50 3" xfId="1310"/>
    <cellStyle name="Обычный 9 50 4" xfId="1311"/>
    <cellStyle name="Обычный 9 50 5" xfId="1312"/>
    <cellStyle name="Обычный 9 50 5 2" xfId="1313"/>
    <cellStyle name="Обычный 9 50 5 2 2" xfId="1314"/>
    <cellStyle name="Обычный 9 50 5 2 3" xfId="1315"/>
    <cellStyle name="Обычный 9 50 5 2 3 10" xfId="1595"/>
    <cellStyle name="Обычный 9 50 5 2 3 11" xfId="1596"/>
    <cellStyle name="Обычный 9 50 5 2 3 12" xfId="1597"/>
    <cellStyle name="Обычный 9 50 5 2 3 13" xfId="1598"/>
    <cellStyle name="Обычный 9 50 5 2 3 14" xfId="1599"/>
    <cellStyle name="Обычный 9 50 5 2 3 15" xfId="1600"/>
    <cellStyle name="Обычный 9 50 5 2 3 16" xfId="1601"/>
    <cellStyle name="Обычный 9 50 5 2 3 17" xfId="1602"/>
    <cellStyle name="Обычный 9 50 5 2 3 18" xfId="1603"/>
    <cellStyle name="Обычный 9 50 5 2 3 2" xfId="1316"/>
    <cellStyle name="Обычный 9 50 5 2 3 3" xfId="1317"/>
    <cellStyle name="Обычный 9 50 5 2 3 4" xfId="1318"/>
    <cellStyle name="Обычный 9 50 5 2 3 5" xfId="1604"/>
    <cellStyle name="Обычный 9 50 5 2 3 6" xfId="1605"/>
    <cellStyle name="Обычный 9 50 5 2 3 7" xfId="1606"/>
    <cellStyle name="Обычный 9 50 5 2 3 8" xfId="1607"/>
    <cellStyle name="Обычный 9 50 5 2 3 9" xfId="1608"/>
    <cellStyle name="Обычный 9 50 5 3" xfId="1319"/>
    <cellStyle name="Обычный 9 50 5 4" xfId="1320"/>
    <cellStyle name="Обычный 9 50 5 5" xfId="1321"/>
    <cellStyle name="Обычный 9 50 5 6" xfId="1322"/>
    <cellStyle name="Обычный 9 51" xfId="1323"/>
    <cellStyle name="Обычный 9 52" xfId="1324"/>
    <cellStyle name="Обычный 9 53" xfId="1325"/>
    <cellStyle name="Обычный 9 54" xfId="1326"/>
    <cellStyle name="Обычный 9 54 2" xfId="1327"/>
    <cellStyle name="Обычный 9 55" xfId="1328"/>
    <cellStyle name="Обычный 9 56" xfId="1329"/>
    <cellStyle name="Обычный 9 57" xfId="1330"/>
    <cellStyle name="Обычный 9 57 2" xfId="1331"/>
    <cellStyle name="Обычный 9 57 3" xfId="1332"/>
    <cellStyle name="Обычный 9 58" xfId="1333"/>
    <cellStyle name="Обычный 9 58 2" xfId="1334"/>
    <cellStyle name="Обычный 9 58 2 2" xfId="1335"/>
    <cellStyle name="Обычный 9 58 2 2 2" xfId="1336"/>
    <cellStyle name="Обычный 9 58 2 2 3" xfId="1337"/>
    <cellStyle name="Обычный 9 58 2 2 3 2" xfId="1338"/>
    <cellStyle name="Обычный 9 58 2 2 3 3" xfId="1339"/>
    <cellStyle name="Обычный 9 58 2 2 4" xfId="1340"/>
    <cellStyle name="Обычный 9 58 2 2 5" xfId="1341"/>
    <cellStyle name="Обычный 9 58 2 3" xfId="1342"/>
    <cellStyle name="Обычный 9 58 2 3 2" xfId="1343"/>
    <cellStyle name="Обычный 9 58 2 3 3" xfId="1344"/>
    <cellStyle name="Обычный 9 58 2 3 3 2" xfId="1345"/>
    <cellStyle name="Обычный 9 58 2 3 4" xfId="1346"/>
    <cellStyle name="Обычный 9 58 2 4" xfId="1347"/>
    <cellStyle name="Обычный 9 58 2 5" xfId="1348"/>
    <cellStyle name="Обычный 9 58 2 6" xfId="1349"/>
    <cellStyle name="Обычный 9 58 2 6 2" xfId="1350"/>
    <cellStyle name="Обычный 9 58 2 6 2 2" xfId="10"/>
    <cellStyle name="Обычный 9 58 2 6 2 2 2" xfId="1351"/>
    <cellStyle name="Обычный 9 58 2 6 2 2 3" xfId="1609"/>
    <cellStyle name="Обычный 9 58 2 6 2 3" xfId="1352"/>
    <cellStyle name="Обычный 9 58 2 6 2 3 2" xfId="1610"/>
    <cellStyle name="Обычный 9 58 2 7" xfId="1353"/>
    <cellStyle name="Обычный 9 58 2 7 10" xfId="1354"/>
    <cellStyle name="Обычный 9 58 2 7 10 2" xfId="1355"/>
    <cellStyle name="Обычный 9 58 2 7 10 2 2" xfId="1611"/>
    <cellStyle name="Обычный 9 58 2 7 10 3" xfId="1612"/>
    <cellStyle name="Обычный 9 58 2 7 11" xfId="1356"/>
    <cellStyle name="Обычный 9 58 2 7 11 2" xfId="1357"/>
    <cellStyle name="Обычный 9 58 2 7 11 2 2" xfId="1613"/>
    <cellStyle name="Обычный 9 58 2 7 11 3" xfId="1614"/>
    <cellStyle name="Обычный 9 58 2 7 11 3 2" xfId="1671"/>
    <cellStyle name="Обычный 9 58 2 7 11 3 3" xfId="1697"/>
    <cellStyle name="Обычный 9 58 2 7 12" xfId="1358"/>
    <cellStyle name="Обычный 9 58 2 7 12 2" xfId="1615"/>
    <cellStyle name="Обычный 9 58 2 7 12 3" xfId="1616"/>
    <cellStyle name="Обычный 9 58 2 7 13" xfId="1359"/>
    <cellStyle name="Обычный 9 58 2 7 13 2" xfId="1617"/>
    <cellStyle name="Обычный 9 58 2 7 13 2 2" xfId="1618"/>
    <cellStyle name="Обычный 9 58 2 7 13 3" xfId="1619"/>
    <cellStyle name="Обычный 9 58 2 7 14" xfId="1360"/>
    <cellStyle name="Обычный 9 58 2 7 15" xfId="1361"/>
    <cellStyle name="Обычный 9 58 2 7 16" xfId="1661"/>
    <cellStyle name="Обычный 9 58 2 7 2" xfId="1362"/>
    <cellStyle name="Обычный 9 58 2 7 2 2" xfId="1363"/>
    <cellStyle name="Обычный 9 58 2 7 2 2 2" xfId="1364"/>
    <cellStyle name="Обычный 9 58 2 7 2 2 2 2" xfId="1620"/>
    <cellStyle name="Обычный 9 58 2 7 2 3" xfId="1365"/>
    <cellStyle name="Обычный 9 58 2 7 3" xfId="1366"/>
    <cellStyle name="Обычный 9 58 2 7 3 2" xfId="1367"/>
    <cellStyle name="Обычный 9 58 2 7 3 3" xfId="1621"/>
    <cellStyle name="Обычный 9 58 2 7 3 4" xfId="1622"/>
    <cellStyle name="Обычный 9 58 2 7 4" xfId="1368"/>
    <cellStyle name="Обычный 9 58 2 7 4 2" xfId="1369"/>
    <cellStyle name="Обычный 9 58 2 7 4 3" xfId="1370"/>
    <cellStyle name="Обычный 9 58 2 7 4 3 2" xfId="1623"/>
    <cellStyle name="Обычный 9 58 2 7 4 4" xfId="1624"/>
    <cellStyle name="Обычный 9 58 2 7 5" xfId="1371"/>
    <cellStyle name="Обычный 9 58 2 7 6" xfId="1372"/>
    <cellStyle name="Обычный 9 58 2 7 6 2" xfId="1373"/>
    <cellStyle name="Обычный 9 58 2 7 6 3" xfId="1625"/>
    <cellStyle name="Обычный 9 58 2 7 7" xfId="1374"/>
    <cellStyle name="Обычный 9 58 2 7 8" xfId="1375"/>
    <cellStyle name="Обычный 9 58 2 7 9" xfId="1376"/>
    <cellStyle name="Обычный 9 58 2 7 9 2" xfId="1472"/>
    <cellStyle name="Обычный 9 58 2 8" xfId="1377"/>
    <cellStyle name="Обычный 9 58 2 8 2" xfId="1378"/>
    <cellStyle name="Обычный 9 58 2 8 3" xfId="1379"/>
    <cellStyle name="Обычный 9 59" xfId="1380"/>
    <cellStyle name="Обычный 9 6" xfId="1381"/>
    <cellStyle name="Обычный 9 60" xfId="1382"/>
    <cellStyle name="Обычный 9 61" xfId="1383"/>
    <cellStyle name="Обычный 9 61 2" xfId="1384"/>
    <cellStyle name="Обычный 9 61 2 2" xfId="1385"/>
    <cellStyle name="Обычный 9 61 2 2 2" xfId="1386"/>
    <cellStyle name="Обычный 9 61 2 2 2 2" xfId="1387"/>
    <cellStyle name="Обычный 9 61 2 2 3" xfId="1388"/>
    <cellStyle name="Обычный 9 61 2 2 4" xfId="1389"/>
    <cellStyle name="Обычный 9 61 2 2 5" xfId="1390"/>
    <cellStyle name="Обычный 9 61 2 2 5 2" xfId="1391"/>
    <cellStyle name="Обычный 9 61 2 2 5 3" xfId="1626"/>
    <cellStyle name="Обычный 9 61 2 2 5 4" xfId="1627"/>
    <cellStyle name="Обычный 9 61 2 2 5 5" xfId="1628"/>
    <cellStyle name="Обычный 9 61 2 2 6" xfId="1392"/>
    <cellStyle name="Обычный 9 61 2 2 7" xfId="1393"/>
    <cellStyle name="Обычный 9 61 2 3" xfId="1394"/>
    <cellStyle name="Обычный 9 61 2 3 2" xfId="1395"/>
    <cellStyle name="Обычный 9 61 2 4" xfId="1396"/>
    <cellStyle name="Обычный 9 61 2 5" xfId="1397"/>
    <cellStyle name="Обычный 9 61 2 5 2" xfId="1398"/>
    <cellStyle name="Обычный 9 61 2 5 2 2" xfId="1399"/>
    <cellStyle name="Обычный 9 61 2 5 3" xfId="1400"/>
    <cellStyle name="Обычный 9 61 2 5 4" xfId="1401"/>
    <cellStyle name="Обычный 9 61 2 5 4 2" xfId="1629"/>
    <cellStyle name="Обычный 9 62" xfId="1402"/>
    <cellStyle name="Обычный 9 63" xfId="1403"/>
    <cellStyle name="Обычный 9 64" xfId="1404"/>
    <cellStyle name="Обычный 9 65" xfId="1405"/>
    <cellStyle name="Обычный 9 66" xfId="1406"/>
    <cellStyle name="Обычный 9 67" xfId="1407"/>
    <cellStyle name="Обычный 9 68" xfId="1408"/>
    <cellStyle name="Обычный 9 69" xfId="1409"/>
    <cellStyle name="Обычный 9 7" xfId="1410"/>
    <cellStyle name="Обычный 9 70" xfId="1411"/>
    <cellStyle name="Обычный 9 71" xfId="1412"/>
    <cellStyle name="Обычный 9 72" xfId="1413"/>
    <cellStyle name="Обычный 9 72 2" xfId="1414"/>
    <cellStyle name="Обычный 9 72 2 2" xfId="1415"/>
    <cellStyle name="Обычный 9 72 2 3" xfId="1416"/>
    <cellStyle name="Обычный 9 73" xfId="1417"/>
    <cellStyle name="Обычный 9 73 2" xfId="1418"/>
    <cellStyle name="Обычный 9 73 2 2" xfId="1419"/>
    <cellStyle name="Обычный 9 74" xfId="1420"/>
    <cellStyle name="Обычный 9 75" xfId="1421"/>
    <cellStyle name="Обычный 9 76" xfId="1422"/>
    <cellStyle name="Обычный 9 77" xfId="1423"/>
    <cellStyle name="Обычный 9 78" xfId="1424"/>
    <cellStyle name="Обычный 9 79" xfId="1425"/>
    <cellStyle name="Обычный 9 79 2" xfId="1426"/>
    <cellStyle name="Обычный 9 8" xfId="1427"/>
    <cellStyle name="Обычный 9 8 2" xfId="1428"/>
    <cellStyle name="Обычный 9 8 2 2" xfId="1429"/>
    <cellStyle name="Обычный 9 8 2 3" xfId="1430"/>
    <cellStyle name="Обычный 9 8 2 4" xfId="1431"/>
    <cellStyle name="Обычный 9 8 3" xfId="1432"/>
    <cellStyle name="Обычный 9 80" xfId="1433"/>
    <cellStyle name="Обычный 9 81" xfId="1434"/>
    <cellStyle name="Обычный 9 82" xfId="1435"/>
    <cellStyle name="Обычный 9 82 2" xfId="1436"/>
    <cellStyle name="Обычный 9 82 3" xfId="1437"/>
    <cellStyle name="Обычный 9 82 3 2" xfId="1438"/>
    <cellStyle name="Обычный 9 82 3 3" xfId="1439"/>
    <cellStyle name="Обычный 9 82 4" xfId="1440"/>
    <cellStyle name="Обычный 9 82 4 2" xfId="1441"/>
    <cellStyle name="Обычный 9 82 4 3" xfId="1442"/>
    <cellStyle name="Обычный 9 82 4 3 2" xfId="14"/>
    <cellStyle name="Обычный 9 82 4 3 2 2" xfId="1630"/>
    <cellStyle name="Обычный 9 82 4 3 3" xfId="1443"/>
    <cellStyle name="Обычный 9 82 4 3 3 2" xfId="1631"/>
    <cellStyle name="Обычный 9 82 5" xfId="1444"/>
    <cellStyle name="Обычный 9 82 6" xfId="1445"/>
    <cellStyle name="Обычный 9 82 7" xfId="1446"/>
    <cellStyle name="Обычный 9 82 8" xfId="1447"/>
    <cellStyle name="Обычный 9 82 8 10" xfId="1448"/>
    <cellStyle name="Обычный 9 82 8 10 2" xfId="1449"/>
    <cellStyle name="Обычный 9 82 8 10 2 2" xfId="1632"/>
    <cellStyle name="Обычный 9 82 8 11" xfId="1450"/>
    <cellStyle name="Обычный 9 82 8 11 2" xfId="1633"/>
    <cellStyle name="Обычный 9 82 8 12" xfId="1451"/>
    <cellStyle name="Обычный 9 82 8 12 2" xfId="1634"/>
    <cellStyle name="Обычный 9 82 8 13" xfId="1452"/>
    <cellStyle name="Обычный 9 82 8 13 2" xfId="1635"/>
    <cellStyle name="Обычный 9 82 8 2" xfId="1453"/>
    <cellStyle name="Обычный 9 82 8 2 2" xfId="1454"/>
    <cellStyle name="Обычный 9 82 8 2 2 2" xfId="1636"/>
    <cellStyle name="Обычный 9 82 8 2 2 2 2" xfId="1680"/>
    <cellStyle name="Обычный 9 82 8 2 2 2 3" xfId="1691"/>
    <cellStyle name="Обычный 9 82 8 2 2 3" xfId="1637"/>
    <cellStyle name="Обычный 9 82 8 2 2 4" xfId="1638"/>
    <cellStyle name="Обычный 9 82 8 2 2 5" xfId="1639"/>
    <cellStyle name="Обычный 9 82 8 2 2 6" xfId="1640"/>
    <cellStyle name="Обычный 9 82 8 2 3" xfId="1455"/>
    <cellStyle name="Обычный 9 82 8 2 3 2" xfId="1456"/>
    <cellStyle name="Обычный 9 82 8 2 3 2 2" xfId="1641"/>
    <cellStyle name="Обычный 9 82 8 2 3 3" xfId="1457"/>
    <cellStyle name="Обычный 9 82 8 2 3 3 2" xfId="1642"/>
    <cellStyle name="Обычный 9 82 8 2 3 4" xfId="1458"/>
    <cellStyle name="Обычный 9 82 8 2 3 4 2" xfId="1643"/>
    <cellStyle name="Обычный 9 82 8 2 3 5" xfId="1644"/>
    <cellStyle name="Обычный 9 82 8 2 3 6" xfId="1645"/>
    <cellStyle name="Обычный 9 82 8 2 4" xfId="1459"/>
    <cellStyle name="Обычный 9 82 8 2 5" xfId="1460"/>
    <cellStyle name="Обычный 9 82 8 2 5 2" xfId="1646"/>
    <cellStyle name="Обычный 9 82 8 3" xfId="1461"/>
    <cellStyle name="Обычный 9 82 8 4" xfId="1462"/>
    <cellStyle name="Обычный 9 82 8 4 2" xfId="1463"/>
    <cellStyle name="Обычный 9 82 8 4 2 2" xfId="1647"/>
    <cellStyle name="Обычный 9 82 8 4 3" xfId="1464"/>
    <cellStyle name="Обычный 9 82 8 4 3 2" xfId="1648"/>
    <cellStyle name="Обычный 9 82 8 4 4" xfId="1465"/>
    <cellStyle name="Обычный 9 82 8 4 4 2" xfId="1649"/>
    <cellStyle name="Обычный 9 82 8 4 4 3" xfId="1650"/>
    <cellStyle name="Обычный 9 82 8 5" xfId="1466"/>
    <cellStyle name="Обычный 9 82 8 6" xfId="1467"/>
    <cellStyle name="Обычный 9 82 8 6 2" xfId="1651"/>
    <cellStyle name="Обычный 9 82 8 7" xfId="1468"/>
    <cellStyle name="Обычный 9 82 8 8" xfId="1469"/>
    <cellStyle name="Обычный 9 82 8 9" xfId="1470"/>
    <cellStyle name="Обычный 9 82 8 9 2" xfId="1667"/>
    <cellStyle name="Обычный 9 82 8 9 2 2" xfId="1692"/>
    <cellStyle name="Обычный 9 9" xfId="1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2"/>
  <sheetViews>
    <sheetView view="pageBreakPreview" topLeftCell="A10" zoomScale="84" zoomScaleSheetLayoutView="84" workbookViewId="0">
      <selection activeCell="N40" sqref="N40"/>
    </sheetView>
  </sheetViews>
  <sheetFormatPr defaultRowHeight="15"/>
  <cols>
    <col min="1" max="1" width="12.7109375" style="58" customWidth="1"/>
    <col min="2" max="2" width="10.7109375" style="58" customWidth="1"/>
    <col min="3" max="3" width="50.7109375" style="58" customWidth="1"/>
    <col min="4" max="4" width="10.7109375" style="58" customWidth="1"/>
    <col min="5" max="7" width="12.7109375" style="58" customWidth="1"/>
    <col min="8" max="8" width="10.7109375" style="58" customWidth="1"/>
    <col min="9" max="9" width="12.7109375" style="58" customWidth="1"/>
    <col min="10" max="16384" width="9.140625" style="58"/>
  </cols>
  <sheetData>
    <row r="1" spans="1:9" s="1" customFormat="1" ht="15.95" customHeight="1">
      <c r="H1" s="2"/>
      <c r="I1" s="2"/>
    </row>
    <row r="2" spans="1:9" s="1" customFormat="1" ht="15.95" customHeight="1">
      <c r="A2" s="3"/>
      <c r="B2" s="1274" t="s">
        <v>0</v>
      </c>
      <c r="C2" s="1274"/>
      <c r="D2" s="1274"/>
      <c r="E2" s="1274"/>
      <c r="F2" s="1274"/>
      <c r="G2" s="1274"/>
      <c r="H2" s="2"/>
      <c r="I2" s="2"/>
    </row>
    <row r="3" spans="1:9" s="1" customFormat="1" ht="15.95" customHeight="1">
      <c r="A3" s="3"/>
      <c r="B3" s="1274"/>
      <c r="C3" s="1274"/>
      <c r="D3" s="1274"/>
      <c r="E3" s="1274"/>
      <c r="F3" s="1274"/>
      <c r="G3" s="1274"/>
      <c r="H3" s="2"/>
      <c r="I3" s="2"/>
    </row>
    <row r="4" spans="1:9" s="1" customFormat="1" ht="30" customHeight="1">
      <c r="A4" s="3"/>
      <c r="B4" s="1275"/>
      <c r="C4" s="1277" t="s">
        <v>1</v>
      </c>
      <c r="D4" s="1279" t="s">
        <v>2</v>
      </c>
      <c r="E4" s="1281" t="s">
        <v>3</v>
      </c>
      <c r="F4" s="4"/>
      <c r="G4" s="5"/>
      <c r="H4" s="2"/>
      <c r="I4" s="2"/>
    </row>
    <row r="5" spans="1:9" s="1" customFormat="1" ht="30" customHeight="1">
      <c r="A5" s="6"/>
      <c r="B5" s="1276"/>
      <c r="C5" s="1278"/>
      <c r="D5" s="1280"/>
      <c r="E5" s="1282"/>
      <c r="F5" s="1283" t="s">
        <v>4</v>
      </c>
      <c r="G5" s="1284"/>
      <c r="H5" s="2"/>
      <c r="I5" s="2"/>
    </row>
    <row r="6" spans="1:9" s="1" customFormat="1" ht="15.95" customHeight="1">
      <c r="A6" s="7"/>
      <c r="B6" s="8"/>
      <c r="C6" s="9"/>
      <c r="D6" s="10"/>
      <c r="E6" s="11"/>
      <c r="F6" s="1267" t="s">
        <v>5</v>
      </c>
      <c r="G6" s="1268"/>
      <c r="H6" s="2"/>
      <c r="I6" s="2"/>
    </row>
    <row r="7" spans="1:9" s="1" customFormat="1" ht="15.95" customHeight="1">
      <c r="A7" s="7"/>
      <c r="B7" s="12"/>
      <c r="C7" s="9"/>
      <c r="D7" s="10"/>
      <c r="E7" s="11"/>
      <c r="F7" s="13"/>
      <c r="G7" s="14"/>
      <c r="H7" s="2"/>
      <c r="I7" s="2"/>
    </row>
    <row r="8" spans="1:9" s="1" customFormat="1" ht="15.95" customHeight="1">
      <c r="A8" s="7"/>
      <c r="B8" s="12"/>
      <c r="C8" s="9"/>
      <c r="D8" s="10"/>
      <c r="E8" s="11"/>
      <c r="F8" s="1269"/>
      <c r="G8" s="1270"/>
      <c r="H8" s="2"/>
      <c r="I8" s="2"/>
    </row>
    <row r="9" spans="1:9" s="1" customFormat="1" ht="15.95" customHeight="1">
      <c r="A9" s="7"/>
      <c r="B9" s="12"/>
      <c r="C9" s="15"/>
      <c r="D9" s="10"/>
      <c r="E9" s="11"/>
      <c r="F9" s="4"/>
      <c r="G9" s="16"/>
      <c r="H9" s="2"/>
      <c r="I9" s="2"/>
    </row>
    <row r="10" spans="1:9" s="1" customFormat="1" ht="15.95" customHeight="1">
      <c r="A10" s="17"/>
      <c r="B10" s="18"/>
      <c r="C10" s="9"/>
      <c r="D10" s="10"/>
      <c r="E10" s="11"/>
      <c r="F10" s="4"/>
      <c r="G10" s="16"/>
      <c r="H10" s="2"/>
      <c r="I10" s="2"/>
    </row>
    <row r="11" spans="1:9" s="1" customFormat="1" ht="20.100000000000001" customHeight="1">
      <c r="A11" s="3"/>
      <c r="B11" s="19"/>
      <c r="C11" s="20" t="s">
        <v>43</v>
      </c>
      <c r="D11" s="5"/>
      <c r="E11" s="4"/>
      <c r="F11" s="4"/>
      <c r="G11" s="5"/>
      <c r="H11" s="2"/>
      <c r="I11" s="2"/>
    </row>
    <row r="12" spans="1:9" s="1" customFormat="1" ht="60" customHeight="1">
      <c r="A12" s="21" t="s">
        <v>6</v>
      </c>
      <c r="B12" s="22" t="s">
        <v>7</v>
      </c>
      <c r="C12" s="22" t="s">
        <v>8</v>
      </c>
      <c r="D12" s="22" t="s">
        <v>9</v>
      </c>
      <c r="E12" s="23" t="s">
        <v>10</v>
      </c>
      <c r="F12" s="22" t="s">
        <v>11</v>
      </c>
      <c r="G12" s="23" t="s">
        <v>12</v>
      </c>
      <c r="H12" s="2"/>
      <c r="I12" s="2"/>
    </row>
    <row r="13" spans="1:9" s="1" customFormat="1" ht="20.100000000000001" customHeight="1">
      <c r="A13" s="24"/>
      <c r="B13" s="25"/>
      <c r="C13" s="26" t="s">
        <v>42</v>
      </c>
      <c r="D13" s="22"/>
      <c r="E13" s="23"/>
      <c r="F13" s="25"/>
      <c r="G13" s="23"/>
      <c r="H13" s="2"/>
      <c r="I13" s="2"/>
    </row>
    <row r="14" spans="1:9" s="19" customFormat="1" ht="15.95" customHeight="1">
      <c r="A14" s="24"/>
      <c r="B14" s="9"/>
      <c r="C14" s="27"/>
      <c r="D14" s="12"/>
      <c r="E14" s="28"/>
      <c r="F14" s="24"/>
      <c r="G14" s="28"/>
      <c r="H14" s="29"/>
      <c r="I14" s="30"/>
    </row>
    <row r="15" spans="1:9" s="19" customFormat="1" ht="15.95" customHeight="1">
      <c r="A15" s="31"/>
      <c r="B15" s="32" t="s">
        <v>13</v>
      </c>
      <c r="C15" s="1271" t="s">
        <v>14</v>
      </c>
      <c r="D15" s="1272"/>
      <c r="E15" s="28"/>
      <c r="F15" s="8"/>
      <c r="G15" s="28"/>
      <c r="H15" s="29"/>
      <c r="I15" s="30"/>
    </row>
    <row r="16" spans="1:9" s="19" customFormat="1" ht="15.95" customHeight="1">
      <c r="A16" s="31">
        <f>E16*F16</f>
        <v>686.19600000000003</v>
      </c>
      <c r="B16" s="8">
        <v>21</v>
      </c>
      <c r="C16" s="9" t="s">
        <v>15</v>
      </c>
      <c r="D16" s="8">
        <v>84</v>
      </c>
      <c r="E16" s="28">
        <f>B16*D16/1000</f>
        <v>1.764</v>
      </c>
      <c r="F16" s="31">
        <v>389</v>
      </c>
      <c r="G16" s="33">
        <f>E16</f>
        <v>1.764</v>
      </c>
      <c r="H16" s="29">
        <f>D16*B16/1000</f>
        <v>1.764</v>
      </c>
      <c r="I16" s="30">
        <f>G16*F16</f>
        <v>686.19600000000003</v>
      </c>
    </row>
    <row r="17" spans="1:15" s="40" customFormat="1" ht="15.95" customHeight="1">
      <c r="A17" s="31">
        <f t="shared" ref="A17:A21" si="0">E17*F17</f>
        <v>6.3</v>
      </c>
      <c r="B17" s="8">
        <v>21</v>
      </c>
      <c r="C17" s="34" t="s">
        <v>16</v>
      </c>
      <c r="D17" s="35">
        <v>12</v>
      </c>
      <c r="E17" s="36">
        <f t="shared" ref="E17" si="1">D17*B17/1000</f>
        <v>0.252</v>
      </c>
      <c r="F17" s="37">
        <v>25</v>
      </c>
      <c r="G17" s="33">
        <f t="shared" ref="G17" si="2">E17</f>
        <v>0.252</v>
      </c>
      <c r="H17" s="38">
        <f t="shared" ref="H17" si="3">D17*B17/1000</f>
        <v>0.252</v>
      </c>
      <c r="I17" s="39">
        <f t="shared" ref="I17" si="4">G17*F17</f>
        <v>6.3</v>
      </c>
    </row>
    <row r="18" spans="1:15" s="40" customFormat="1" ht="15.95" customHeight="1">
      <c r="A18" s="31">
        <f t="shared" si="0"/>
        <v>12.325949999999999</v>
      </c>
      <c r="B18" s="8">
        <v>21</v>
      </c>
      <c r="C18" s="34" t="s">
        <v>17</v>
      </c>
      <c r="D18" s="35">
        <v>5</v>
      </c>
      <c r="E18" s="36">
        <f>D18*B18/1000</f>
        <v>0.105</v>
      </c>
      <c r="F18" s="37">
        <v>117.39</v>
      </c>
      <c r="G18" s="33">
        <f>E18</f>
        <v>0.105</v>
      </c>
      <c r="H18" s="38">
        <f>D18*B18/1000</f>
        <v>0.105</v>
      </c>
      <c r="I18" s="39">
        <f>G18*F18</f>
        <v>12.325949999999999</v>
      </c>
    </row>
    <row r="19" spans="1:15" s="48" customFormat="1" ht="15.95" customHeight="1">
      <c r="A19" s="31">
        <f t="shared" si="0"/>
        <v>1.4700000000000002</v>
      </c>
      <c r="B19" s="8">
        <v>21</v>
      </c>
      <c r="C19" s="41" t="s">
        <v>18</v>
      </c>
      <c r="D19" s="42">
        <v>2</v>
      </c>
      <c r="E19" s="43">
        <f>D19*B19/1000</f>
        <v>4.2000000000000003E-2</v>
      </c>
      <c r="F19" s="44">
        <v>35</v>
      </c>
      <c r="G19" s="45">
        <f>E19</f>
        <v>4.2000000000000003E-2</v>
      </c>
      <c r="H19" s="46">
        <f t="shared" ref="H19" si="5">D19*B19/1000</f>
        <v>4.2000000000000003E-2</v>
      </c>
      <c r="I19" s="47">
        <f t="shared" ref="I19" si="6">G19*F19</f>
        <v>1.4700000000000002</v>
      </c>
    </row>
    <row r="20" spans="1:15" s="19" customFormat="1" ht="15.95" customHeight="1">
      <c r="A20" s="31">
        <f t="shared" si="0"/>
        <v>19.32</v>
      </c>
      <c r="B20" s="8">
        <v>21</v>
      </c>
      <c r="C20" s="49" t="s">
        <v>19</v>
      </c>
      <c r="D20" s="8">
        <v>8</v>
      </c>
      <c r="E20" s="28">
        <f>B20*D20/1000</f>
        <v>0.16800000000000001</v>
      </c>
      <c r="F20" s="31">
        <v>115</v>
      </c>
      <c r="G20" s="45">
        <f t="shared" ref="G20" si="7">E20</f>
        <v>0.16800000000000001</v>
      </c>
      <c r="H20" s="29">
        <f>D20*B20/1000</f>
        <v>0.16800000000000001</v>
      </c>
      <c r="I20" s="30">
        <f>G20*F20</f>
        <v>19.32</v>
      </c>
    </row>
    <row r="21" spans="1:15" s="19" customFormat="1" ht="15.95" customHeight="1">
      <c r="A21" s="31">
        <f t="shared" si="0"/>
        <v>0.33600000000000002</v>
      </c>
      <c r="B21" s="8">
        <v>21</v>
      </c>
      <c r="C21" s="49" t="s">
        <v>20</v>
      </c>
      <c r="D21" s="8">
        <v>1</v>
      </c>
      <c r="E21" s="28">
        <f>B21*D21/1000</f>
        <v>2.1000000000000001E-2</v>
      </c>
      <c r="F21" s="31">
        <v>16</v>
      </c>
      <c r="G21" s="45">
        <f>E21+E28</f>
        <v>4.2000000000000003E-2</v>
      </c>
      <c r="H21" s="29">
        <f>D21*B21/1000</f>
        <v>2.1000000000000001E-2</v>
      </c>
      <c r="I21" s="30">
        <f>G21*F21</f>
        <v>0.67200000000000004</v>
      </c>
    </row>
    <row r="22" spans="1:15" s="19" customFormat="1" ht="15.95" customHeight="1">
      <c r="A22" s="31">
        <f>SUM(A16:A21)</f>
        <v>725.94795000000011</v>
      </c>
      <c r="B22" s="8"/>
      <c r="C22" s="50" t="s">
        <v>21</v>
      </c>
      <c r="D22" s="8"/>
      <c r="E22" s="28"/>
      <c r="F22" s="31"/>
      <c r="G22" s="45"/>
      <c r="H22" s="29">
        <f>D22*B22/1000</f>
        <v>0</v>
      </c>
      <c r="I22" s="30">
        <f>G22*F22</f>
        <v>0</v>
      </c>
    </row>
    <row r="23" spans="1:15" s="19" customFormat="1" ht="15.95" customHeight="1">
      <c r="A23" s="24">
        <f>A22/B16</f>
        <v>34.568950000000008</v>
      </c>
      <c r="B23" s="8"/>
      <c r="C23" s="50" t="s">
        <v>22</v>
      </c>
      <c r="D23" s="8"/>
      <c r="E23" s="28"/>
      <c r="F23" s="24">
        <f>A23</f>
        <v>34.568950000000008</v>
      </c>
      <c r="G23" s="45"/>
      <c r="H23" s="29">
        <f>D23*B23/1000</f>
        <v>0</v>
      </c>
      <c r="I23" s="30">
        <f>G23*F23</f>
        <v>0</v>
      </c>
    </row>
    <row r="24" spans="1:15" s="19" customFormat="1" ht="15.95" customHeight="1">
      <c r="A24" s="24"/>
      <c r="B24" s="8"/>
      <c r="C24" s="51"/>
      <c r="D24" s="12"/>
      <c r="E24" s="28"/>
      <c r="F24" s="24"/>
      <c r="G24" s="33"/>
      <c r="H24" s="29"/>
      <c r="I24" s="30"/>
    </row>
    <row r="25" spans="1:15" s="19" customFormat="1" ht="15.95" customHeight="1">
      <c r="A25" s="52"/>
      <c r="B25" s="32">
        <v>150</v>
      </c>
      <c r="C25" s="53" t="s">
        <v>44</v>
      </c>
      <c r="D25" s="9"/>
      <c r="E25" s="10"/>
      <c r="F25" s="54"/>
      <c r="G25" s="28"/>
      <c r="H25" s="29"/>
      <c r="I25" s="30"/>
      <c r="O25" s="19" t="s">
        <v>23</v>
      </c>
    </row>
    <row r="26" spans="1:15" s="19" customFormat="1" ht="15.95" customHeight="1">
      <c r="A26" s="31">
        <f t="shared" ref="A26:A28" si="8">E26*F26</f>
        <v>88.451999999999998</v>
      </c>
      <c r="B26" s="8">
        <v>21</v>
      </c>
      <c r="C26" s="49" t="s">
        <v>45</v>
      </c>
      <c r="D26" s="8">
        <v>54</v>
      </c>
      <c r="E26" s="28">
        <f>D26*B26/1000</f>
        <v>1.1339999999999999</v>
      </c>
      <c r="F26" s="31">
        <v>78</v>
      </c>
      <c r="G26" s="55">
        <f>E26</f>
        <v>1.1339999999999999</v>
      </c>
      <c r="H26" s="29">
        <f t="shared" ref="H26:H30" si="9">D26*B26/1000</f>
        <v>1.1339999999999999</v>
      </c>
      <c r="I26" s="30">
        <f t="shared" ref="I26:I30" si="10">G26*F26</f>
        <v>88.451999999999998</v>
      </c>
    </row>
    <row r="27" spans="1:15" s="40" customFormat="1" ht="15.95" customHeight="1">
      <c r="A27" s="31">
        <f t="shared" si="8"/>
        <v>67.472999999999999</v>
      </c>
      <c r="B27" s="8">
        <v>21</v>
      </c>
      <c r="C27" s="34" t="s">
        <v>46</v>
      </c>
      <c r="D27" s="35">
        <v>7</v>
      </c>
      <c r="E27" s="36">
        <f>D27*B27/1000</f>
        <v>0.14699999999999999</v>
      </c>
      <c r="F27" s="37">
        <v>459</v>
      </c>
      <c r="G27" s="33">
        <f>E27</f>
        <v>0.14699999999999999</v>
      </c>
      <c r="H27" s="38">
        <f>D27*B27/1000</f>
        <v>0.14699999999999999</v>
      </c>
      <c r="I27" s="39">
        <f>G27*F27</f>
        <v>67.472999999999999</v>
      </c>
    </row>
    <row r="28" spans="1:15" s="19" customFormat="1" ht="15.95" customHeight="1">
      <c r="A28" s="31">
        <f t="shared" si="8"/>
        <v>0.33600000000000002</v>
      </c>
      <c r="B28" s="8">
        <v>21</v>
      </c>
      <c r="C28" s="49" t="s">
        <v>20</v>
      </c>
      <c r="D28" s="8">
        <v>1</v>
      </c>
      <c r="E28" s="28">
        <f>B28*D28/1000</f>
        <v>2.1000000000000001E-2</v>
      </c>
      <c r="F28" s="31">
        <v>16</v>
      </c>
      <c r="G28" s="33"/>
      <c r="H28" s="29">
        <f t="shared" si="9"/>
        <v>2.1000000000000001E-2</v>
      </c>
      <c r="I28" s="30">
        <f t="shared" si="10"/>
        <v>0</v>
      </c>
    </row>
    <row r="29" spans="1:15" s="19" customFormat="1" ht="15.95" customHeight="1">
      <c r="A29" s="31">
        <f>SUM(A26:A28)</f>
        <v>156.26100000000002</v>
      </c>
      <c r="B29" s="9"/>
      <c r="C29" s="9" t="s">
        <v>21</v>
      </c>
      <c r="D29" s="8"/>
      <c r="E29" s="28"/>
      <c r="F29" s="31"/>
      <c r="G29" s="10"/>
      <c r="H29" s="29">
        <f t="shared" si="9"/>
        <v>0</v>
      </c>
      <c r="I29" s="30">
        <f t="shared" si="10"/>
        <v>0</v>
      </c>
    </row>
    <row r="30" spans="1:15" s="19" customFormat="1" ht="15.95" customHeight="1">
      <c r="A30" s="24">
        <f>A29/B28</f>
        <v>7.4410000000000007</v>
      </c>
      <c r="B30" s="15"/>
      <c r="C30" s="9" t="s">
        <v>22</v>
      </c>
      <c r="D30" s="8"/>
      <c r="E30" s="28"/>
      <c r="F30" s="24">
        <f>A30</f>
        <v>7.4410000000000007</v>
      </c>
      <c r="G30" s="10"/>
      <c r="H30" s="29">
        <f t="shared" si="9"/>
        <v>0</v>
      </c>
      <c r="I30" s="30">
        <f t="shared" si="10"/>
        <v>0</v>
      </c>
    </row>
    <row r="31" spans="1:15" s="19" customFormat="1" ht="15.95" customHeight="1">
      <c r="A31" s="24"/>
      <c r="B31" s="8"/>
      <c r="C31" s="51"/>
      <c r="D31" s="12"/>
      <c r="E31" s="28"/>
      <c r="F31" s="24"/>
      <c r="G31" s="33"/>
      <c r="H31" s="29"/>
      <c r="I31" s="30"/>
    </row>
    <row r="32" spans="1:15" s="19" customFormat="1" ht="15.95" customHeight="1">
      <c r="A32" s="52"/>
      <c r="B32" s="32">
        <v>200</v>
      </c>
      <c r="C32" s="53" t="s">
        <v>24</v>
      </c>
      <c r="D32" s="9"/>
      <c r="E32" s="10"/>
      <c r="F32" s="54"/>
      <c r="G32" s="28"/>
      <c r="H32" s="29"/>
      <c r="I32" s="30"/>
      <c r="O32" s="19" t="s">
        <v>23</v>
      </c>
    </row>
    <row r="33" spans="1:9" s="19" customFormat="1" ht="15.95" customHeight="1">
      <c r="A33" s="31">
        <f>E33*F33</f>
        <v>173.88</v>
      </c>
      <c r="B33" s="8">
        <v>21</v>
      </c>
      <c r="C33" s="49" t="s">
        <v>25</v>
      </c>
      <c r="D33" s="8">
        <v>20</v>
      </c>
      <c r="E33" s="28">
        <f>D33*B33/1000</f>
        <v>0.42</v>
      </c>
      <c r="F33" s="31">
        <v>414</v>
      </c>
      <c r="G33" s="55">
        <f>E33</f>
        <v>0.42</v>
      </c>
      <c r="H33" s="29">
        <f>D33*B33/1000</f>
        <v>0.42</v>
      </c>
      <c r="I33" s="30">
        <f>G33*F33</f>
        <v>173.88</v>
      </c>
    </row>
    <row r="34" spans="1:9" s="19" customFormat="1" ht="15.95" customHeight="1">
      <c r="A34" s="31">
        <f>SUM(A33:A33)</f>
        <v>173.88</v>
      </c>
      <c r="B34" s="9"/>
      <c r="C34" s="9" t="s">
        <v>21</v>
      </c>
      <c r="D34" s="8"/>
      <c r="E34" s="28"/>
      <c r="F34" s="31"/>
      <c r="G34" s="10"/>
      <c r="H34" s="29">
        <f>D34*B34/1000</f>
        <v>0</v>
      </c>
      <c r="I34" s="30">
        <f>G34*F34</f>
        <v>0</v>
      </c>
    </row>
    <row r="35" spans="1:9" s="19" customFormat="1" ht="15.95" customHeight="1">
      <c r="A35" s="24">
        <f>A34/B33</f>
        <v>8.2799999999999994</v>
      </c>
      <c r="B35" s="15"/>
      <c r="C35" s="9" t="s">
        <v>22</v>
      </c>
      <c r="D35" s="8"/>
      <c r="E35" s="28"/>
      <c r="F35" s="24">
        <f>A35</f>
        <v>8.2799999999999994</v>
      </c>
      <c r="G35" s="10"/>
      <c r="H35" s="29">
        <f>D35*B35/1000</f>
        <v>0</v>
      </c>
      <c r="I35" s="30">
        <f>G35*F35</f>
        <v>0</v>
      </c>
    </row>
    <row r="36" spans="1:9" s="19" customFormat="1" ht="15.95" customHeight="1">
      <c r="A36" s="24"/>
      <c r="B36" s="15"/>
      <c r="C36" s="9"/>
      <c r="D36" s="8"/>
      <c r="E36" s="28"/>
      <c r="F36" s="24"/>
      <c r="G36" s="10"/>
      <c r="H36" s="29"/>
      <c r="I36" s="30"/>
    </row>
    <row r="37" spans="1:9" s="19" customFormat="1" ht="15.95" customHeight="1">
      <c r="A37" s="52"/>
      <c r="B37" s="32">
        <v>29</v>
      </c>
      <c r="C37" s="53" t="s">
        <v>26</v>
      </c>
      <c r="D37" s="9"/>
      <c r="E37" s="10"/>
      <c r="F37" s="54"/>
      <c r="G37" s="10"/>
      <c r="H37" s="29"/>
      <c r="I37" s="30"/>
    </row>
    <row r="38" spans="1:9" s="19" customFormat="1" ht="15.95" customHeight="1">
      <c r="A38" s="31">
        <f>E38*F38</f>
        <v>52.630724999999998</v>
      </c>
      <c r="B38" s="8">
        <v>21</v>
      </c>
      <c r="C38" s="49" t="s">
        <v>27</v>
      </c>
      <c r="D38" s="8">
        <v>29.484999999999999</v>
      </c>
      <c r="E38" s="28">
        <f>D38*B38/1000</f>
        <v>0.61918499999999999</v>
      </c>
      <c r="F38" s="31">
        <v>85</v>
      </c>
      <c r="G38" s="55">
        <f>E38</f>
        <v>0.61918499999999999</v>
      </c>
      <c r="H38" s="29">
        <f>D38*B38/1000</f>
        <v>0.61918499999999999</v>
      </c>
      <c r="I38" s="30">
        <f>G38*F38</f>
        <v>52.630724999999998</v>
      </c>
    </row>
    <row r="39" spans="1:9" s="19" customFormat="1" ht="15.95" customHeight="1">
      <c r="A39" s="31">
        <f>SUM(A38)</f>
        <v>52.630724999999998</v>
      </c>
      <c r="B39" s="9"/>
      <c r="C39" s="9" t="s">
        <v>21</v>
      </c>
      <c r="D39" s="8"/>
      <c r="E39" s="28"/>
      <c r="F39" s="31"/>
      <c r="G39" s="10"/>
      <c r="H39" s="29">
        <f>D39*B39/1000</f>
        <v>0</v>
      </c>
      <c r="I39" s="30">
        <f>G39*F39</f>
        <v>0</v>
      </c>
    </row>
    <row r="40" spans="1:9" s="19" customFormat="1" ht="15.95" customHeight="1">
      <c r="A40" s="24">
        <f>A39/B38</f>
        <v>2.5062249999999997</v>
      </c>
      <c r="B40" s="15"/>
      <c r="C40" s="9" t="s">
        <v>22</v>
      </c>
      <c r="D40" s="8"/>
      <c r="E40" s="28"/>
      <c r="F40" s="24">
        <f>A40</f>
        <v>2.5062249999999997</v>
      </c>
      <c r="G40" s="10"/>
      <c r="H40" s="29">
        <f>D40*B40/1000</f>
        <v>0</v>
      </c>
      <c r="I40" s="30">
        <f>G40*F40</f>
        <v>0</v>
      </c>
    </row>
    <row r="41" spans="1:9" s="19" customFormat="1" ht="15.95" customHeight="1">
      <c r="A41" s="24"/>
      <c r="B41" s="15"/>
      <c r="C41" s="9"/>
      <c r="D41" s="8"/>
      <c r="E41" s="28"/>
      <c r="F41" s="24"/>
      <c r="G41" s="10"/>
      <c r="H41" s="29"/>
      <c r="I41" s="30"/>
    </row>
    <row r="42" spans="1:9" s="19" customFormat="1" ht="15.95" customHeight="1">
      <c r="A42" s="52"/>
      <c r="B42" s="32">
        <v>29</v>
      </c>
      <c r="C42" s="53" t="s">
        <v>28</v>
      </c>
      <c r="D42" s="9"/>
      <c r="E42" s="10"/>
      <c r="F42" s="54"/>
      <c r="G42" s="10"/>
      <c r="H42" s="29"/>
      <c r="I42" s="30"/>
    </row>
    <row r="43" spans="1:9" s="19" customFormat="1" ht="15.95" customHeight="1">
      <c r="A43" s="31">
        <f>E43*F43</f>
        <v>46.283999999999999</v>
      </c>
      <c r="B43" s="8">
        <v>21</v>
      </c>
      <c r="C43" s="49" t="s">
        <v>29</v>
      </c>
      <c r="D43" s="8">
        <v>29</v>
      </c>
      <c r="E43" s="28">
        <f>D43*B43/1000</f>
        <v>0.60899999999999999</v>
      </c>
      <c r="F43" s="31">
        <v>76</v>
      </c>
      <c r="G43" s="55">
        <f>E43</f>
        <v>0.60899999999999999</v>
      </c>
      <c r="H43" s="29">
        <f>D43*B43/1000</f>
        <v>0.60899999999999999</v>
      </c>
      <c r="I43" s="30">
        <f>G43*F43</f>
        <v>46.283999999999999</v>
      </c>
    </row>
    <row r="44" spans="1:9" s="19" customFormat="1" ht="15.95" customHeight="1">
      <c r="A44" s="31">
        <f>SUM(A43)</f>
        <v>46.283999999999999</v>
      </c>
      <c r="B44" s="9"/>
      <c r="C44" s="9" t="s">
        <v>21</v>
      </c>
      <c r="D44" s="8"/>
      <c r="E44" s="28"/>
      <c r="F44" s="31"/>
      <c r="G44" s="10"/>
      <c r="H44" s="29">
        <f>D44*B44/1000</f>
        <v>0</v>
      </c>
      <c r="I44" s="30">
        <f>G44*F44</f>
        <v>0</v>
      </c>
    </row>
    <row r="45" spans="1:9" s="19" customFormat="1" ht="15.95" customHeight="1">
      <c r="A45" s="24">
        <f>A44/B43</f>
        <v>2.2039999999999997</v>
      </c>
      <c r="B45" s="15"/>
      <c r="C45" s="9" t="s">
        <v>22</v>
      </c>
      <c r="D45" s="8"/>
      <c r="E45" s="28"/>
      <c r="F45" s="24">
        <f>A45</f>
        <v>2.2039999999999997</v>
      </c>
      <c r="G45" s="10"/>
      <c r="H45" s="29">
        <f>D45*B45/1000</f>
        <v>0</v>
      </c>
      <c r="I45" s="30">
        <f>G45*F45</f>
        <v>0</v>
      </c>
    </row>
    <row r="46" spans="1:9" s="19" customFormat="1" ht="15.95" customHeight="1">
      <c r="A46" s="24"/>
      <c r="B46" s="15"/>
      <c r="C46" s="9"/>
      <c r="D46" s="8"/>
      <c r="E46" s="28"/>
      <c r="F46" s="24"/>
      <c r="G46" s="10"/>
      <c r="H46" s="29"/>
      <c r="I46" s="30"/>
    </row>
    <row r="47" spans="1:9" s="19" customFormat="1" ht="15.95" customHeight="1">
      <c r="A47" s="24">
        <f>A44+A39+A34+A22+A29</f>
        <v>1155.0036750000002</v>
      </c>
      <c r="B47" s="9"/>
      <c r="C47" s="15" t="s">
        <v>30</v>
      </c>
      <c r="D47" s="9"/>
      <c r="E47" s="10"/>
      <c r="F47" s="24">
        <f>F48*B43</f>
        <v>1155.0036750000002</v>
      </c>
      <c r="G47" s="10"/>
      <c r="H47" s="7"/>
      <c r="I47" s="30">
        <f>SUM(I14:I46)</f>
        <v>1155.0036750000002</v>
      </c>
    </row>
    <row r="48" spans="1:9" s="19" customFormat="1" ht="15.95" customHeight="1">
      <c r="A48" s="24">
        <f>A47/B43</f>
        <v>55.000175000000006</v>
      </c>
      <c r="B48" s="9"/>
      <c r="C48" s="15" t="s">
        <v>22</v>
      </c>
      <c r="D48" s="9"/>
      <c r="E48" s="10"/>
      <c r="F48" s="24">
        <f>A48</f>
        <v>55.000175000000006</v>
      </c>
      <c r="G48" s="10"/>
      <c r="H48" s="29"/>
      <c r="I48" s="30"/>
    </row>
    <row r="49" spans="2:9" s="19" customFormat="1" ht="15.95" customHeight="1">
      <c r="C49" s="1273" t="s">
        <v>31</v>
      </c>
      <c r="D49" s="1273"/>
      <c r="E49" s="1273"/>
      <c r="F49" s="1273"/>
      <c r="G49" s="1273"/>
      <c r="H49" s="56"/>
      <c r="I49" s="2"/>
    </row>
    <row r="50" spans="2:9" s="19" customFormat="1" ht="15.95" customHeight="1">
      <c r="C50" s="1273" t="s">
        <v>32</v>
      </c>
      <c r="D50" s="1273"/>
      <c r="E50" s="1273"/>
      <c r="F50" s="1273"/>
      <c r="G50" s="1273"/>
      <c r="H50" s="56"/>
      <c r="I50" s="2"/>
    </row>
    <row r="51" spans="2:9" s="19" customFormat="1" ht="15.95" customHeight="1">
      <c r="B51" s="57"/>
      <c r="C51" s="57" t="s">
        <v>33</v>
      </c>
      <c r="D51" s="57"/>
      <c r="E51" s="57"/>
      <c r="F51" s="57"/>
      <c r="G51" s="57"/>
      <c r="H51" s="2"/>
      <c r="I51" s="2"/>
    </row>
    <row r="52" spans="2:9" s="1" customFormat="1"/>
  </sheetData>
  <mergeCells count="12">
    <mergeCell ref="B2:G2"/>
    <mergeCell ref="B3:G3"/>
    <mergeCell ref="B4:B5"/>
    <mergeCell ref="C4:C5"/>
    <mergeCell ref="D4:D5"/>
    <mergeCell ref="E4:E5"/>
    <mergeCell ref="F5:G5"/>
    <mergeCell ref="F6:G6"/>
    <mergeCell ref="F8:G8"/>
    <mergeCell ref="C15:D15"/>
    <mergeCell ref="C49:G49"/>
    <mergeCell ref="C50:G50"/>
  </mergeCells>
  <pageMargins left="0.7" right="0.7" top="0.75" bottom="0.75" header="0.3" footer="0.3"/>
  <pageSetup paperSize="9" scale="68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86"/>
  <sheetViews>
    <sheetView view="pageBreakPreview" topLeftCell="A31" zoomScale="84" zoomScaleSheetLayoutView="84" workbookViewId="0">
      <selection activeCell="H60" sqref="H60"/>
    </sheetView>
  </sheetViews>
  <sheetFormatPr defaultRowHeight="15"/>
  <cols>
    <col min="1" max="1" width="12.7109375" style="58" customWidth="1"/>
    <col min="2" max="2" width="10.7109375" style="58" customWidth="1"/>
    <col min="3" max="3" width="50.7109375" style="58" customWidth="1"/>
    <col min="4" max="4" width="10.7109375" style="58" customWidth="1"/>
    <col min="5" max="7" width="12.7109375" style="58" customWidth="1"/>
    <col min="8" max="8" width="10.7109375" style="58" customWidth="1"/>
    <col min="9" max="9" width="12.7109375" style="58" customWidth="1"/>
    <col min="10" max="16384" width="9.140625" style="58"/>
  </cols>
  <sheetData>
    <row r="1" spans="1:9" s="1" customFormat="1" ht="15.95" customHeight="1">
      <c r="H1" s="2"/>
      <c r="I1" s="2"/>
    </row>
    <row r="2" spans="1:9" s="1" customFormat="1" ht="15.95" customHeight="1">
      <c r="A2" s="3"/>
      <c r="B2" s="1274" t="s">
        <v>0</v>
      </c>
      <c r="C2" s="1274"/>
      <c r="D2" s="1274"/>
      <c r="E2" s="1274"/>
      <c r="F2" s="1274"/>
      <c r="G2" s="1274"/>
      <c r="H2" s="2"/>
      <c r="I2" s="2"/>
    </row>
    <row r="3" spans="1:9" s="1" customFormat="1" ht="15.95" customHeight="1">
      <c r="A3" s="3"/>
      <c r="B3" s="1274"/>
      <c r="C3" s="1274"/>
      <c r="D3" s="1274"/>
      <c r="E3" s="1274"/>
      <c r="F3" s="1274"/>
      <c r="G3" s="1274"/>
      <c r="H3" s="2"/>
      <c r="I3" s="2"/>
    </row>
    <row r="4" spans="1:9" s="1" customFormat="1" ht="30" customHeight="1">
      <c r="A4" s="3"/>
      <c r="B4" s="1275"/>
      <c r="C4" s="1277" t="s">
        <v>1</v>
      </c>
      <c r="D4" s="1279" t="s">
        <v>2</v>
      </c>
      <c r="E4" s="1281" t="s">
        <v>3</v>
      </c>
      <c r="F4" s="4"/>
      <c r="G4" s="5"/>
      <c r="H4" s="2"/>
      <c r="I4" s="2"/>
    </row>
    <row r="5" spans="1:9" s="1" customFormat="1" ht="30" customHeight="1">
      <c r="A5" s="6"/>
      <c r="B5" s="1276"/>
      <c r="C5" s="1278"/>
      <c r="D5" s="1280"/>
      <c r="E5" s="1282"/>
      <c r="F5" s="1283" t="s">
        <v>4</v>
      </c>
      <c r="G5" s="1284"/>
      <c r="H5" s="2"/>
      <c r="I5" s="2"/>
    </row>
    <row r="6" spans="1:9" s="1" customFormat="1" ht="15.95" customHeight="1">
      <c r="A6" s="7"/>
      <c r="B6" s="8"/>
      <c r="C6" s="9"/>
      <c r="D6" s="10"/>
      <c r="E6" s="11"/>
      <c r="F6" s="1267" t="s">
        <v>5</v>
      </c>
      <c r="G6" s="1268"/>
      <c r="H6" s="2"/>
      <c r="I6" s="2"/>
    </row>
    <row r="7" spans="1:9" s="1" customFormat="1" ht="15.95" customHeight="1">
      <c r="A7" s="7"/>
      <c r="B7" s="12"/>
      <c r="C7" s="9"/>
      <c r="D7" s="10"/>
      <c r="E7" s="11"/>
      <c r="F7" s="13"/>
      <c r="G7" s="171"/>
      <c r="H7" s="2"/>
      <c r="I7" s="2"/>
    </row>
    <row r="8" spans="1:9" s="1" customFormat="1" ht="15.95" customHeight="1">
      <c r="A8" s="7"/>
      <c r="B8" s="12"/>
      <c r="C8" s="9"/>
      <c r="D8" s="10"/>
      <c r="E8" s="11"/>
      <c r="F8" s="1269"/>
      <c r="G8" s="1270"/>
      <c r="H8" s="2"/>
      <c r="I8" s="2"/>
    </row>
    <row r="9" spans="1:9" s="1" customFormat="1" ht="15.95" customHeight="1">
      <c r="A9" s="7"/>
      <c r="B9" s="12"/>
      <c r="C9" s="15"/>
      <c r="D9" s="10"/>
      <c r="E9" s="11"/>
      <c r="F9" s="4"/>
      <c r="G9" s="16"/>
      <c r="H9" s="2"/>
      <c r="I9" s="2"/>
    </row>
    <row r="10" spans="1:9" s="1" customFormat="1" ht="15.95" customHeight="1">
      <c r="A10" s="17"/>
      <c r="B10" s="18"/>
      <c r="C10" s="9"/>
      <c r="D10" s="10"/>
      <c r="E10" s="11"/>
      <c r="F10" s="4"/>
      <c r="G10" s="16"/>
      <c r="H10" s="2"/>
      <c r="I10" s="2"/>
    </row>
    <row r="11" spans="1:9" s="1" customFormat="1" ht="20.100000000000001" customHeight="1">
      <c r="A11" s="3"/>
      <c r="B11" s="19"/>
      <c r="C11" s="20" t="s">
        <v>73</v>
      </c>
      <c r="D11" s="5"/>
      <c r="E11" s="4"/>
      <c r="F11" s="4"/>
      <c r="G11" s="5"/>
      <c r="H11" s="2"/>
      <c r="I11" s="2"/>
    </row>
    <row r="12" spans="1:9" s="1" customFormat="1" ht="60" customHeight="1">
      <c r="A12" s="21" t="s">
        <v>6</v>
      </c>
      <c r="B12" s="22" t="s">
        <v>7</v>
      </c>
      <c r="C12" s="22" t="s">
        <v>8</v>
      </c>
      <c r="D12" s="22" t="s">
        <v>9</v>
      </c>
      <c r="E12" s="23" t="s">
        <v>10</v>
      </c>
      <c r="F12" s="22" t="s">
        <v>11</v>
      </c>
      <c r="G12" s="23" t="s">
        <v>12</v>
      </c>
      <c r="H12" s="2"/>
      <c r="I12" s="2"/>
    </row>
    <row r="13" spans="1:9" s="1" customFormat="1" ht="20.100000000000001" customHeight="1">
      <c r="A13" s="24"/>
      <c r="B13" s="25"/>
      <c r="C13" s="26" t="s">
        <v>64</v>
      </c>
      <c r="D13" s="22"/>
      <c r="E13" s="23"/>
      <c r="F13" s="25"/>
      <c r="G13" s="23"/>
      <c r="H13" s="2"/>
      <c r="I13" s="2"/>
    </row>
    <row r="14" spans="1:9" s="19" customFormat="1" ht="15.95" customHeight="1">
      <c r="A14" s="24"/>
      <c r="B14" s="9"/>
      <c r="C14" s="27"/>
      <c r="D14" s="12"/>
      <c r="E14" s="28"/>
      <c r="F14" s="24"/>
      <c r="G14" s="28"/>
      <c r="H14" s="29"/>
      <c r="I14" s="30"/>
    </row>
    <row r="15" spans="1:9" s="155" customFormat="1" ht="20.100000000000001" customHeight="1">
      <c r="A15" s="147"/>
      <c r="B15" s="148"/>
      <c r="C15" s="149" t="s">
        <v>48</v>
      </c>
      <c r="D15" s="150"/>
      <c r="E15" s="151"/>
      <c r="F15" s="147"/>
      <c r="G15" s="152"/>
      <c r="H15" s="153"/>
      <c r="I15" s="154"/>
    </row>
    <row r="16" spans="1:9" s="98" customFormat="1" ht="15.95" customHeight="1">
      <c r="A16" s="89"/>
      <c r="B16" s="90">
        <v>200</v>
      </c>
      <c r="C16" s="91" t="s">
        <v>70</v>
      </c>
      <c r="D16" s="92"/>
      <c r="E16" s="93"/>
      <c r="F16" s="94"/>
      <c r="G16" s="95"/>
      <c r="H16" s="96"/>
      <c r="I16" s="97"/>
    </row>
    <row r="17" spans="1:15" s="98" customFormat="1" ht="15.95" customHeight="1">
      <c r="A17" s="89">
        <f t="shared" ref="A17:A21" si="0">E17*F17</f>
        <v>21.204000000000001</v>
      </c>
      <c r="B17" s="99">
        <v>18</v>
      </c>
      <c r="C17" s="92" t="s">
        <v>71</v>
      </c>
      <c r="D17" s="99">
        <v>31</v>
      </c>
      <c r="E17" s="95">
        <f t="shared" ref="E17:E21" si="1">D17*B17/1000</f>
        <v>0.55800000000000005</v>
      </c>
      <c r="F17" s="89">
        <v>38</v>
      </c>
      <c r="G17" s="100">
        <f>E17</f>
        <v>0.55800000000000005</v>
      </c>
      <c r="H17" s="96">
        <f t="shared" ref="H17:H23" si="2">D17*B17/1000</f>
        <v>0.55800000000000005</v>
      </c>
      <c r="I17" s="97">
        <f>G17*F17</f>
        <v>21.204000000000001</v>
      </c>
    </row>
    <row r="18" spans="1:15" s="98" customFormat="1" ht="15.95" customHeight="1">
      <c r="A18" s="89">
        <f t="shared" si="0"/>
        <v>53.564399999999992</v>
      </c>
      <c r="B18" s="99">
        <v>18</v>
      </c>
      <c r="C18" s="92" t="s">
        <v>34</v>
      </c>
      <c r="D18" s="99">
        <v>5</v>
      </c>
      <c r="E18" s="95">
        <f t="shared" si="1"/>
        <v>0.09</v>
      </c>
      <c r="F18" s="89">
        <v>595.16</v>
      </c>
      <c r="G18" s="101">
        <f>E18+E51+E60</f>
        <v>0.28800000000000003</v>
      </c>
      <c r="H18" s="96">
        <f t="shared" si="2"/>
        <v>0.09</v>
      </c>
      <c r="I18" s="97">
        <f t="shared" ref="I18:I23" si="3">G18*F18</f>
        <v>171.40608</v>
      </c>
    </row>
    <row r="19" spans="1:15" s="98" customFormat="1" ht="15.95" customHeight="1">
      <c r="A19" s="89">
        <f t="shared" si="0"/>
        <v>172.22399999999999</v>
      </c>
      <c r="B19" s="99">
        <v>18</v>
      </c>
      <c r="C19" s="92" t="s">
        <v>35</v>
      </c>
      <c r="D19" s="99">
        <v>23</v>
      </c>
      <c r="E19" s="95">
        <f t="shared" si="1"/>
        <v>0.41399999999999998</v>
      </c>
      <c r="F19" s="89">
        <v>416</v>
      </c>
      <c r="G19" s="100">
        <f>E19</f>
        <v>0.41399999999999998</v>
      </c>
      <c r="H19" s="96">
        <f t="shared" si="2"/>
        <v>0.41399999999999998</v>
      </c>
      <c r="I19" s="97">
        <f t="shared" si="3"/>
        <v>172.22399999999999</v>
      </c>
    </row>
    <row r="20" spans="1:15" s="109" customFormat="1" ht="15.95" customHeight="1">
      <c r="A20" s="89">
        <f t="shared" si="0"/>
        <v>6.5933999999999999</v>
      </c>
      <c r="B20" s="99">
        <v>18</v>
      </c>
      <c r="C20" s="102" t="s">
        <v>36</v>
      </c>
      <c r="D20" s="103">
        <v>5</v>
      </c>
      <c r="E20" s="104">
        <f t="shared" si="1"/>
        <v>0.09</v>
      </c>
      <c r="F20" s="105">
        <v>73.260000000000005</v>
      </c>
      <c r="G20" s="106">
        <f>E20+E27+E67</f>
        <v>0.63</v>
      </c>
      <c r="H20" s="107">
        <f t="shared" si="2"/>
        <v>0.09</v>
      </c>
      <c r="I20" s="108">
        <f t="shared" si="3"/>
        <v>46.153800000000004</v>
      </c>
    </row>
    <row r="21" spans="1:15" s="98" customFormat="1" ht="15.95" customHeight="1">
      <c r="A21" s="89">
        <f t="shared" si="0"/>
        <v>0.28799999999999998</v>
      </c>
      <c r="B21" s="99">
        <v>18</v>
      </c>
      <c r="C21" s="92" t="s">
        <v>37</v>
      </c>
      <c r="D21" s="99">
        <v>1</v>
      </c>
      <c r="E21" s="95">
        <f t="shared" si="1"/>
        <v>1.7999999999999999E-2</v>
      </c>
      <c r="F21" s="89">
        <v>16</v>
      </c>
      <c r="G21" s="101">
        <f>E21+E44+E54+E61</f>
        <v>7.1999999999999995E-2</v>
      </c>
      <c r="H21" s="96">
        <f t="shared" si="2"/>
        <v>1.7999999999999999E-2</v>
      </c>
      <c r="I21" s="97">
        <f t="shared" si="3"/>
        <v>1.1519999999999999</v>
      </c>
    </row>
    <row r="22" spans="1:15" s="98" customFormat="1" ht="15.95" customHeight="1">
      <c r="A22" s="89">
        <f>SUM(A17:A21)</f>
        <v>253.87379999999999</v>
      </c>
      <c r="B22" s="99"/>
      <c r="C22" s="92" t="s">
        <v>21</v>
      </c>
      <c r="D22" s="99"/>
      <c r="E22" s="95"/>
      <c r="F22" s="89"/>
      <c r="G22" s="101"/>
      <c r="H22" s="96">
        <f t="shared" si="2"/>
        <v>0</v>
      </c>
      <c r="I22" s="97">
        <f t="shared" si="3"/>
        <v>0</v>
      </c>
    </row>
    <row r="23" spans="1:15" s="98" customFormat="1" ht="15.95" customHeight="1">
      <c r="A23" s="110">
        <f>A22/B21</f>
        <v>14.104099999999999</v>
      </c>
      <c r="B23" s="92"/>
      <c r="C23" s="92" t="s">
        <v>22</v>
      </c>
      <c r="D23" s="99"/>
      <c r="E23" s="95"/>
      <c r="F23" s="110">
        <f>A23</f>
        <v>14.104099999999999</v>
      </c>
      <c r="G23" s="101"/>
      <c r="H23" s="96">
        <f t="shared" si="2"/>
        <v>0</v>
      </c>
      <c r="I23" s="97">
        <f t="shared" si="3"/>
        <v>0</v>
      </c>
    </row>
    <row r="24" spans="1:15" s="98" customFormat="1" ht="15.95" customHeight="1">
      <c r="A24" s="110"/>
      <c r="B24" s="92"/>
      <c r="C24" s="92"/>
      <c r="D24" s="99"/>
      <c r="E24" s="95"/>
      <c r="F24" s="110"/>
      <c r="G24" s="101"/>
      <c r="H24" s="96"/>
      <c r="I24" s="97"/>
    </row>
    <row r="25" spans="1:15" s="109" customFormat="1" ht="15.95" customHeight="1">
      <c r="A25" s="111"/>
      <c r="B25" s="112">
        <v>200</v>
      </c>
      <c r="C25" s="113" t="s">
        <v>38</v>
      </c>
      <c r="D25" s="114"/>
      <c r="E25" s="115"/>
      <c r="F25" s="116"/>
      <c r="G25" s="104"/>
      <c r="H25" s="107"/>
      <c r="I25" s="108"/>
      <c r="O25" s="109" t="s">
        <v>23</v>
      </c>
    </row>
    <row r="26" spans="1:15" s="109" customFormat="1" ht="15.95" customHeight="1">
      <c r="A26" s="105">
        <f>E26*F26</f>
        <v>8.5499999999999989</v>
      </c>
      <c r="B26" s="103">
        <v>18</v>
      </c>
      <c r="C26" s="102" t="s">
        <v>39</v>
      </c>
      <c r="D26" s="103">
        <v>1</v>
      </c>
      <c r="E26" s="104">
        <f>D26*B26/1000</f>
        <v>1.7999999999999999E-2</v>
      </c>
      <c r="F26" s="105">
        <v>475</v>
      </c>
      <c r="G26" s="106">
        <f>E26</f>
        <v>1.7999999999999999E-2</v>
      </c>
      <c r="H26" s="107">
        <f>D26*B26/1000</f>
        <v>1.7999999999999999E-2</v>
      </c>
      <c r="I26" s="108">
        <f>G26*F26</f>
        <v>8.5499999999999989</v>
      </c>
    </row>
    <row r="27" spans="1:15" s="109" customFormat="1" ht="15.95" customHeight="1">
      <c r="A27" s="105">
        <f>E27*F27</f>
        <v>13.1868</v>
      </c>
      <c r="B27" s="103">
        <v>18</v>
      </c>
      <c r="C27" s="102" t="s">
        <v>36</v>
      </c>
      <c r="D27" s="103">
        <v>10</v>
      </c>
      <c r="E27" s="104">
        <f>D27*B27/1000</f>
        <v>0.18</v>
      </c>
      <c r="F27" s="105">
        <v>73.260000000000005</v>
      </c>
      <c r="G27" s="106"/>
      <c r="H27" s="107">
        <f>D27*B27/1000</f>
        <v>0.18</v>
      </c>
      <c r="I27" s="108">
        <f>G27*F27</f>
        <v>0</v>
      </c>
    </row>
    <row r="28" spans="1:15" s="109" customFormat="1" ht="15.95" customHeight="1">
      <c r="A28" s="105">
        <f>SUM(A26:A27)</f>
        <v>21.736799999999999</v>
      </c>
      <c r="B28" s="114"/>
      <c r="C28" s="114" t="s">
        <v>21</v>
      </c>
      <c r="D28" s="103"/>
      <c r="E28" s="104"/>
      <c r="F28" s="105"/>
      <c r="G28" s="115"/>
      <c r="H28" s="107">
        <f>D28*B28/1000</f>
        <v>0</v>
      </c>
      <c r="I28" s="108">
        <f>G28*F28</f>
        <v>0</v>
      </c>
    </row>
    <row r="29" spans="1:15" s="109" customFormat="1" ht="15.95" customHeight="1">
      <c r="A29" s="117">
        <f>A28/B26</f>
        <v>1.2076</v>
      </c>
      <c r="B29" s="118"/>
      <c r="C29" s="114" t="s">
        <v>22</v>
      </c>
      <c r="D29" s="103"/>
      <c r="E29" s="104"/>
      <c r="F29" s="117">
        <f>A29</f>
        <v>1.2076</v>
      </c>
      <c r="G29" s="115"/>
      <c r="H29" s="107">
        <f>D29*B29/1000</f>
        <v>0</v>
      </c>
      <c r="I29" s="108">
        <f>G29*F29</f>
        <v>0</v>
      </c>
    </row>
    <row r="30" spans="1:15" s="109" customFormat="1" ht="15.95" customHeight="1">
      <c r="A30" s="117"/>
      <c r="B30" s="118"/>
      <c r="C30" s="114"/>
      <c r="D30" s="103"/>
      <c r="E30" s="104"/>
      <c r="F30" s="117"/>
      <c r="G30" s="115"/>
      <c r="H30" s="107"/>
      <c r="I30" s="108"/>
    </row>
    <row r="31" spans="1:15" s="19" customFormat="1" ht="15.95" customHeight="1">
      <c r="A31" s="52"/>
      <c r="B31" s="32">
        <v>25</v>
      </c>
      <c r="C31" s="53" t="s">
        <v>26</v>
      </c>
      <c r="D31" s="9"/>
      <c r="E31" s="10"/>
      <c r="F31" s="54"/>
      <c r="G31" s="10"/>
      <c r="H31" s="29"/>
      <c r="I31" s="30"/>
    </row>
    <row r="32" spans="1:15" s="19" customFormat="1" ht="15.95" customHeight="1">
      <c r="A32" s="31">
        <f>E32*F32</f>
        <v>32.85</v>
      </c>
      <c r="B32" s="8">
        <v>18</v>
      </c>
      <c r="C32" s="49" t="s">
        <v>27</v>
      </c>
      <c r="D32" s="8">
        <v>25</v>
      </c>
      <c r="E32" s="28">
        <f>D32*B32/1000</f>
        <v>0.45</v>
      </c>
      <c r="F32" s="31">
        <v>73</v>
      </c>
      <c r="G32" s="55">
        <f>E32+E53+E72</f>
        <v>1.224</v>
      </c>
      <c r="H32" s="29">
        <f>D32*B32/1000</f>
        <v>0.45</v>
      </c>
      <c r="I32" s="30">
        <f>G32*F32</f>
        <v>89.352000000000004</v>
      </c>
    </row>
    <row r="33" spans="1:9" s="19" customFormat="1" ht="15.95" customHeight="1">
      <c r="A33" s="31">
        <f>SUM(A32)</f>
        <v>32.85</v>
      </c>
      <c r="B33" s="9"/>
      <c r="C33" s="9" t="s">
        <v>21</v>
      </c>
      <c r="D33" s="8"/>
      <c r="E33" s="28"/>
      <c r="F33" s="31"/>
      <c r="G33" s="10"/>
      <c r="H33" s="29">
        <f>D33*B33/1000</f>
        <v>0</v>
      </c>
      <c r="I33" s="30">
        <f>G33*F33</f>
        <v>0</v>
      </c>
    </row>
    <row r="34" spans="1:9" s="19" customFormat="1" ht="15.95" customHeight="1">
      <c r="A34" s="24">
        <f>A33/B32</f>
        <v>1.8250000000000002</v>
      </c>
      <c r="B34" s="15"/>
      <c r="C34" s="9" t="s">
        <v>22</v>
      </c>
      <c r="D34" s="8"/>
      <c r="E34" s="28"/>
      <c r="F34" s="24">
        <f>A34</f>
        <v>1.8250000000000002</v>
      </c>
      <c r="G34" s="10"/>
      <c r="H34" s="29">
        <f>D34*B34/1000</f>
        <v>0</v>
      </c>
      <c r="I34" s="30">
        <f>G34*F34</f>
        <v>0</v>
      </c>
    </row>
    <row r="35" spans="1:9" s="19" customFormat="1" ht="15.95" customHeight="1">
      <c r="A35" s="24"/>
      <c r="B35" s="15"/>
      <c r="C35" s="9"/>
      <c r="D35" s="8"/>
      <c r="E35" s="28"/>
      <c r="F35" s="24"/>
      <c r="G35" s="10"/>
      <c r="H35" s="29"/>
      <c r="I35" s="30"/>
    </row>
    <row r="36" spans="1:9" s="155" customFormat="1" ht="20.100000000000001" customHeight="1">
      <c r="A36" s="147"/>
      <c r="B36" s="148"/>
      <c r="C36" s="149" t="s">
        <v>49</v>
      </c>
      <c r="D36" s="150"/>
      <c r="E36" s="151"/>
      <c r="F36" s="147"/>
      <c r="G36" s="152"/>
      <c r="H36" s="153"/>
      <c r="I36" s="154"/>
    </row>
    <row r="37" spans="1:9" s="165" customFormat="1" ht="15" customHeight="1">
      <c r="A37" s="156"/>
      <c r="B37" s="157" t="s">
        <v>50</v>
      </c>
      <c r="C37" s="158" t="s">
        <v>74</v>
      </c>
      <c r="D37" s="159"/>
      <c r="E37" s="160"/>
      <c r="F37" s="161"/>
      <c r="G37" s="162"/>
      <c r="H37" s="163"/>
      <c r="I37" s="164"/>
    </row>
    <row r="38" spans="1:9" s="19" customFormat="1" ht="15.95" customHeight="1">
      <c r="A38" s="31">
        <f>E38*F38</f>
        <v>220.779</v>
      </c>
      <c r="B38" s="8">
        <v>18</v>
      </c>
      <c r="C38" s="9" t="s">
        <v>15</v>
      </c>
      <c r="D38" s="8">
        <v>34</v>
      </c>
      <c r="E38" s="28">
        <f>B38*D38/1000</f>
        <v>0.61199999999999999</v>
      </c>
      <c r="F38" s="31">
        <v>360.75</v>
      </c>
      <c r="G38" s="33">
        <f>E38+E49</f>
        <v>2.016</v>
      </c>
      <c r="H38" s="29">
        <f>D38*B38/1000</f>
        <v>0.61199999999999999</v>
      </c>
      <c r="I38" s="30">
        <f>G38*F38</f>
        <v>727.27200000000005</v>
      </c>
    </row>
    <row r="39" spans="1:9" s="165" customFormat="1" ht="15" customHeight="1">
      <c r="A39" s="31">
        <f t="shared" ref="A39:A44" si="4">E39*F39</f>
        <v>8.5500000000000007</v>
      </c>
      <c r="B39" s="8">
        <v>18</v>
      </c>
      <c r="C39" s="159" t="s">
        <v>75</v>
      </c>
      <c r="D39" s="166">
        <v>19</v>
      </c>
      <c r="E39" s="162">
        <f t="shared" ref="E39:E44" si="5">D39*B39/1000</f>
        <v>0.34200000000000003</v>
      </c>
      <c r="F39" s="156">
        <v>25</v>
      </c>
      <c r="G39" s="167">
        <f>E39</f>
        <v>0.34200000000000003</v>
      </c>
      <c r="H39" s="163">
        <f t="shared" ref="H39:H46" si="6">D39*B39/1000</f>
        <v>0.34200000000000003</v>
      </c>
      <c r="I39" s="164">
        <f t="shared" ref="I39:I46" si="7">G39*F39</f>
        <v>8.5500000000000007</v>
      </c>
    </row>
    <row r="40" spans="1:9" s="165" customFormat="1" ht="15" customHeight="1">
      <c r="A40" s="31">
        <f t="shared" si="4"/>
        <v>13.717079999999999</v>
      </c>
      <c r="B40" s="8">
        <v>18</v>
      </c>
      <c r="C40" s="159" t="s">
        <v>76</v>
      </c>
      <c r="D40" s="166">
        <v>39</v>
      </c>
      <c r="E40" s="162">
        <f t="shared" ref="E40" si="8">D40*B40/1000</f>
        <v>0.70199999999999996</v>
      </c>
      <c r="F40" s="156">
        <v>19.54</v>
      </c>
      <c r="G40" s="167">
        <f>E40</f>
        <v>0.70199999999999996</v>
      </c>
      <c r="H40" s="163">
        <f t="shared" ref="H40" si="9">D40*B40/1000</f>
        <v>0.70199999999999996</v>
      </c>
      <c r="I40" s="164">
        <f t="shared" ref="I40" si="10">G40*F40</f>
        <v>13.717079999999999</v>
      </c>
    </row>
    <row r="41" spans="1:9" s="165" customFormat="1" ht="15" customHeight="1">
      <c r="A41" s="31">
        <f t="shared" si="4"/>
        <v>9.5760000000000005</v>
      </c>
      <c r="B41" s="8">
        <v>18</v>
      </c>
      <c r="C41" s="159" t="s">
        <v>16</v>
      </c>
      <c r="D41" s="166">
        <v>14</v>
      </c>
      <c r="E41" s="162">
        <f t="shared" si="5"/>
        <v>0.252</v>
      </c>
      <c r="F41" s="156">
        <v>38</v>
      </c>
      <c r="G41" s="167">
        <f>E41+E50</f>
        <v>0.46799999999999997</v>
      </c>
      <c r="H41" s="163">
        <f t="shared" si="6"/>
        <v>0.252</v>
      </c>
      <c r="I41" s="164">
        <f t="shared" si="7"/>
        <v>17.783999999999999</v>
      </c>
    </row>
    <row r="42" spans="1:9" s="165" customFormat="1" ht="15" customHeight="1">
      <c r="A42" s="31">
        <f t="shared" si="4"/>
        <v>5.22</v>
      </c>
      <c r="B42" s="8">
        <v>18</v>
      </c>
      <c r="C42" s="159" t="s">
        <v>52</v>
      </c>
      <c r="D42" s="166">
        <v>10</v>
      </c>
      <c r="E42" s="162">
        <f t="shared" si="5"/>
        <v>0.18</v>
      </c>
      <c r="F42" s="156">
        <v>29</v>
      </c>
      <c r="G42" s="167">
        <f>E42</f>
        <v>0.18</v>
      </c>
      <c r="H42" s="163">
        <f t="shared" si="6"/>
        <v>0.18</v>
      </c>
      <c r="I42" s="164">
        <f t="shared" si="7"/>
        <v>5.22</v>
      </c>
    </row>
    <row r="43" spans="1:9" s="165" customFormat="1" ht="15" customHeight="1">
      <c r="A43" s="31">
        <f t="shared" si="4"/>
        <v>8.7731999999999992</v>
      </c>
      <c r="B43" s="8">
        <v>18</v>
      </c>
      <c r="C43" s="159" t="s">
        <v>17</v>
      </c>
      <c r="D43" s="166">
        <v>4</v>
      </c>
      <c r="E43" s="162">
        <f t="shared" si="5"/>
        <v>7.1999999999999995E-2</v>
      </c>
      <c r="F43" s="156">
        <v>121.85</v>
      </c>
      <c r="G43" s="167">
        <f>E43</f>
        <v>7.1999999999999995E-2</v>
      </c>
      <c r="H43" s="163">
        <f t="shared" si="6"/>
        <v>7.1999999999999995E-2</v>
      </c>
      <c r="I43" s="164">
        <f t="shared" si="7"/>
        <v>8.7731999999999992</v>
      </c>
    </row>
    <row r="44" spans="1:9" s="165" customFormat="1" ht="15" customHeight="1">
      <c r="A44" s="31">
        <f t="shared" si="4"/>
        <v>0.28799999999999998</v>
      </c>
      <c r="B44" s="8">
        <v>18</v>
      </c>
      <c r="C44" s="159" t="s">
        <v>37</v>
      </c>
      <c r="D44" s="166">
        <v>1</v>
      </c>
      <c r="E44" s="162">
        <f t="shared" si="5"/>
        <v>1.7999999999999999E-2</v>
      </c>
      <c r="F44" s="156">
        <v>16</v>
      </c>
      <c r="G44" s="167"/>
      <c r="H44" s="163">
        <f t="shared" si="6"/>
        <v>1.7999999999999999E-2</v>
      </c>
      <c r="I44" s="164">
        <f t="shared" si="7"/>
        <v>0</v>
      </c>
    </row>
    <row r="45" spans="1:9" s="165" customFormat="1" ht="15" customHeight="1">
      <c r="A45" s="156">
        <f>SUM(A38:A44)</f>
        <v>266.90328</v>
      </c>
      <c r="B45" s="166"/>
      <c r="C45" s="159" t="s">
        <v>21</v>
      </c>
      <c r="D45" s="166"/>
      <c r="E45" s="162"/>
      <c r="F45" s="156"/>
      <c r="G45" s="167"/>
      <c r="H45" s="163">
        <f t="shared" si="6"/>
        <v>0</v>
      </c>
      <c r="I45" s="164">
        <f t="shared" si="7"/>
        <v>0</v>
      </c>
    </row>
    <row r="46" spans="1:9" s="165" customFormat="1" ht="15" customHeight="1">
      <c r="A46" s="168">
        <f>A45/B44</f>
        <v>14.827959999999999</v>
      </c>
      <c r="B46" s="159"/>
      <c r="C46" s="159" t="s">
        <v>22</v>
      </c>
      <c r="D46" s="166"/>
      <c r="E46" s="162"/>
      <c r="F46" s="168">
        <f>A46</f>
        <v>14.827959999999999</v>
      </c>
      <c r="G46" s="167"/>
      <c r="H46" s="163">
        <f t="shared" si="6"/>
        <v>0</v>
      </c>
      <c r="I46" s="164">
        <f t="shared" si="7"/>
        <v>0</v>
      </c>
    </row>
    <row r="47" spans="1:9" s="165" customFormat="1" ht="15" customHeight="1">
      <c r="A47" s="168"/>
      <c r="B47" s="159"/>
      <c r="C47" s="169"/>
      <c r="D47" s="170"/>
      <c r="E47" s="162"/>
      <c r="F47" s="168"/>
      <c r="G47" s="167"/>
      <c r="H47" s="163"/>
      <c r="I47" s="164"/>
    </row>
    <row r="48" spans="1:9" s="19" customFormat="1" ht="15.95" customHeight="1">
      <c r="A48" s="31"/>
      <c r="B48" s="32">
        <v>100</v>
      </c>
      <c r="C48" s="1271" t="s">
        <v>65</v>
      </c>
      <c r="D48" s="1272"/>
      <c r="E48" s="28"/>
      <c r="F48" s="8"/>
      <c r="G48" s="28"/>
      <c r="H48" s="29"/>
      <c r="I48" s="30"/>
    </row>
    <row r="49" spans="1:15" s="19" customFormat="1" ht="15.95" customHeight="1">
      <c r="A49" s="31">
        <f>E49*F49</f>
        <v>506.49299999999999</v>
      </c>
      <c r="B49" s="8">
        <v>18</v>
      </c>
      <c r="C49" s="9" t="s">
        <v>15</v>
      </c>
      <c r="D49" s="8">
        <v>78</v>
      </c>
      <c r="E49" s="28">
        <f>B49*D49/1000</f>
        <v>1.4039999999999999</v>
      </c>
      <c r="F49" s="31">
        <v>360.75</v>
      </c>
      <c r="G49" s="33"/>
      <c r="H49" s="29">
        <f>D49*B49/1000</f>
        <v>1.4039999999999999</v>
      </c>
      <c r="I49" s="30">
        <f>G49*F49</f>
        <v>0</v>
      </c>
    </row>
    <row r="50" spans="1:15" s="40" customFormat="1" ht="15.95" customHeight="1">
      <c r="A50" s="31">
        <f t="shared" ref="A50:A54" si="11">E50*F50</f>
        <v>8.2080000000000002</v>
      </c>
      <c r="B50" s="8">
        <v>18</v>
      </c>
      <c r="C50" s="34" t="s">
        <v>16</v>
      </c>
      <c r="D50" s="35">
        <v>12</v>
      </c>
      <c r="E50" s="36">
        <f t="shared" ref="E50" si="12">D50*B50/1000</f>
        <v>0.216</v>
      </c>
      <c r="F50" s="37">
        <v>38</v>
      </c>
      <c r="G50" s="33"/>
      <c r="H50" s="38">
        <f t="shared" ref="H50" si="13">D50*B50/1000</f>
        <v>0.216</v>
      </c>
      <c r="I50" s="39">
        <f t="shared" ref="I50" si="14">G50*F50</f>
        <v>0</v>
      </c>
    </row>
    <row r="51" spans="1:15" s="40" customFormat="1" ht="15.95" customHeight="1">
      <c r="A51" s="31">
        <f t="shared" si="11"/>
        <v>64.27727999999999</v>
      </c>
      <c r="B51" s="8">
        <v>18</v>
      </c>
      <c r="C51" s="34" t="s">
        <v>46</v>
      </c>
      <c r="D51" s="35">
        <v>6</v>
      </c>
      <c r="E51" s="36">
        <f>D51*B51/1000</f>
        <v>0.108</v>
      </c>
      <c r="F51" s="37">
        <v>595.16</v>
      </c>
      <c r="G51" s="33"/>
      <c r="H51" s="38">
        <f>D51*B51/1000</f>
        <v>0.108</v>
      </c>
      <c r="I51" s="39">
        <f>G51*F51</f>
        <v>0</v>
      </c>
    </row>
    <row r="52" spans="1:15" s="48" customFormat="1" ht="15.95" customHeight="1">
      <c r="A52" s="31">
        <f t="shared" si="11"/>
        <v>5.22</v>
      </c>
      <c r="B52" s="8">
        <v>18</v>
      </c>
      <c r="C52" s="41" t="s">
        <v>18</v>
      </c>
      <c r="D52" s="42">
        <v>10</v>
      </c>
      <c r="E52" s="43">
        <f>D52*B52/1000</f>
        <v>0.18</v>
      </c>
      <c r="F52" s="44">
        <v>29</v>
      </c>
      <c r="G52" s="45">
        <f>E52</f>
        <v>0.18</v>
      </c>
      <c r="H52" s="46">
        <f t="shared" ref="H52" si="15">D52*B52/1000</f>
        <v>0.18</v>
      </c>
      <c r="I52" s="47">
        <f t="shared" ref="I52" si="16">G52*F52</f>
        <v>5.22</v>
      </c>
    </row>
    <row r="53" spans="1:15" s="19" customFormat="1" ht="15.95" customHeight="1">
      <c r="A53" s="31">
        <f t="shared" si="11"/>
        <v>23.652000000000001</v>
      </c>
      <c r="B53" s="8">
        <v>18</v>
      </c>
      <c r="C53" s="49" t="s">
        <v>27</v>
      </c>
      <c r="D53" s="8">
        <v>18</v>
      </c>
      <c r="E53" s="28">
        <f>D53*B53/1000</f>
        <v>0.32400000000000001</v>
      </c>
      <c r="F53" s="31">
        <v>73</v>
      </c>
      <c r="G53" s="55"/>
      <c r="H53" s="29">
        <f>D53*B53/1000</f>
        <v>0.32400000000000001</v>
      </c>
      <c r="I53" s="30">
        <f>G53*F53</f>
        <v>0</v>
      </c>
    </row>
    <row r="54" spans="1:15" s="19" customFormat="1" ht="15.95" customHeight="1">
      <c r="A54" s="31">
        <f t="shared" si="11"/>
        <v>0.28799999999999998</v>
      </c>
      <c r="B54" s="8">
        <v>18</v>
      </c>
      <c r="C54" s="49" t="s">
        <v>20</v>
      </c>
      <c r="D54" s="8">
        <v>1</v>
      </c>
      <c r="E54" s="28">
        <f>B54*D54/1000</f>
        <v>1.7999999999999999E-2</v>
      </c>
      <c r="F54" s="31">
        <v>16</v>
      </c>
      <c r="G54" s="45"/>
      <c r="H54" s="29">
        <f>D54*B54/1000</f>
        <v>1.7999999999999999E-2</v>
      </c>
      <c r="I54" s="30">
        <f>G54*F54</f>
        <v>0</v>
      </c>
    </row>
    <row r="55" spans="1:15" s="19" customFormat="1" ht="15.95" customHeight="1">
      <c r="A55" s="31">
        <f>SUM(A49:A54)</f>
        <v>608.13828000000012</v>
      </c>
      <c r="B55" s="8"/>
      <c r="C55" s="50" t="s">
        <v>21</v>
      </c>
      <c r="D55" s="8"/>
      <c r="E55" s="28"/>
      <c r="F55" s="31"/>
      <c r="G55" s="45"/>
      <c r="H55" s="29">
        <f>D55*B55/1000</f>
        <v>0</v>
      </c>
      <c r="I55" s="30">
        <f>G55*F55</f>
        <v>0</v>
      </c>
    </row>
    <row r="56" spans="1:15" s="19" customFormat="1" ht="15.95" customHeight="1">
      <c r="A56" s="24">
        <f>A55/B49</f>
        <v>33.785460000000008</v>
      </c>
      <c r="B56" s="8"/>
      <c r="C56" s="50" t="s">
        <v>22</v>
      </c>
      <c r="D56" s="8"/>
      <c r="E56" s="28"/>
      <c r="F56" s="24">
        <f>A56</f>
        <v>33.785460000000008</v>
      </c>
      <c r="G56" s="45"/>
      <c r="H56" s="29">
        <f>D56*B56/1000</f>
        <v>0</v>
      </c>
      <c r="I56" s="30">
        <f>G56*F56</f>
        <v>0</v>
      </c>
    </row>
    <row r="57" spans="1:15" s="19" customFormat="1" ht="15.95" customHeight="1">
      <c r="A57" s="24"/>
      <c r="B57" s="8"/>
      <c r="C57" s="51"/>
      <c r="D57" s="12"/>
      <c r="E57" s="28"/>
      <c r="F57" s="24"/>
      <c r="G57" s="33"/>
      <c r="H57" s="29"/>
      <c r="I57" s="30"/>
    </row>
    <row r="58" spans="1:15" s="19" customFormat="1" ht="15.95" customHeight="1">
      <c r="A58" s="52"/>
      <c r="B58" s="32">
        <v>150</v>
      </c>
      <c r="C58" s="53" t="s">
        <v>66</v>
      </c>
      <c r="D58" s="9"/>
      <c r="E58" s="10"/>
      <c r="F58" s="54"/>
      <c r="G58" s="28"/>
      <c r="H58" s="29"/>
      <c r="I58" s="30"/>
      <c r="O58" s="19" t="s">
        <v>23</v>
      </c>
    </row>
    <row r="59" spans="1:15" s="19" customFormat="1" ht="15.95" customHeight="1">
      <c r="A59" s="31">
        <f t="shared" ref="A59:A61" si="17">E59*F59</f>
        <v>57.51</v>
      </c>
      <c r="B59" s="8">
        <v>18</v>
      </c>
      <c r="C59" s="49" t="s">
        <v>67</v>
      </c>
      <c r="D59" s="8">
        <v>71</v>
      </c>
      <c r="E59" s="28">
        <f>D59*B59/1000</f>
        <v>1.278</v>
      </c>
      <c r="F59" s="31">
        <v>45</v>
      </c>
      <c r="G59" s="55">
        <f>E59</f>
        <v>1.278</v>
      </c>
      <c r="H59" s="29">
        <f t="shared" ref="H59:H63" si="18">D59*B59/1000</f>
        <v>1.278</v>
      </c>
      <c r="I59" s="30">
        <f t="shared" ref="I59:I63" si="19">G59*F59</f>
        <v>57.51</v>
      </c>
    </row>
    <row r="60" spans="1:15" s="40" customFormat="1" ht="15.95" customHeight="1">
      <c r="A60" s="31">
        <f t="shared" si="17"/>
        <v>53.564399999999992</v>
      </c>
      <c r="B60" s="8">
        <v>18</v>
      </c>
      <c r="C60" s="34" t="s">
        <v>46</v>
      </c>
      <c r="D60" s="35">
        <v>5</v>
      </c>
      <c r="E60" s="36">
        <f>D60*B60/1000</f>
        <v>0.09</v>
      </c>
      <c r="F60" s="37">
        <v>595.16</v>
      </c>
      <c r="G60" s="33"/>
      <c r="H60" s="38">
        <f>D60*B60/1000</f>
        <v>0.09</v>
      </c>
      <c r="I60" s="39">
        <f>G60*F60</f>
        <v>0</v>
      </c>
    </row>
    <row r="61" spans="1:15" s="19" customFormat="1" ht="15.95" customHeight="1">
      <c r="A61" s="31">
        <f t="shared" si="17"/>
        <v>0.28799999999999998</v>
      </c>
      <c r="B61" s="8">
        <v>18</v>
      </c>
      <c r="C61" s="49" t="s">
        <v>20</v>
      </c>
      <c r="D61" s="8">
        <v>1</v>
      </c>
      <c r="E61" s="28">
        <f>B61*D61/1000</f>
        <v>1.7999999999999999E-2</v>
      </c>
      <c r="F61" s="31">
        <v>16</v>
      </c>
      <c r="G61" s="33"/>
      <c r="H61" s="29">
        <f t="shared" si="18"/>
        <v>1.7999999999999999E-2</v>
      </c>
      <c r="I61" s="30">
        <f t="shared" si="19"/>
        <v>0</v>
      </c>
    </row>
    <row r="62" spans="1:15" s="19" customFormat="1" ht="15.95" customHeight="1">
      <c r="A62" s="31">
        <f>SUM(A59:A61)</f>
        <v>111.36239999999999</v>
      </c>
      <c r="B62" s="9"/>
      <c r="C62" s="9" t="s">
        <v>21</v>
      </c>
      <c r="D62" s="8"/>
      <c r="E62" s="28"/>
      <c r="F62" s="31"/>
      <c r="G62" s="10"/>
      <c r="H62" s="29">
        <f t="shared" si="18"/>
        <v>0</v>
      </c>
      <c r="I62" s="30">
        <f t="shared" si="19"/>
        <v>0</v>
      </c>
    </row>
    <row r="63" spans="1:15" s="19" customFormat="1" ht="15.95" customHeight="1">
      <c r="A63" s="24">
        <f>A62/B61</f>
        <v>6.1867999999999999</v>
      </c>
      <c r="B63" s="15"/>
      <c r="C63" s="9" t="s">
        <v>22</v>
      </c>
      <c r="D63" s="8"/>
      <c r="E63" s="28"/>
      <c r="F63" s="24">
        <f>A63</f>
        <v>6.1867999999999999</v>
      </c>
      <c r="G63" s="10"/>
      <c r="H63" s="29">
        <f t="shared" si="18"/>
        <v>0</v>
      </c>
      <c r="I63" s="30">
        <f t="shared" si="19"/>
        <v>0</v>
      </c>
    </row>
    <row r="64" spans="1:15" s="19" customFormat="1" ht="15.95" customHeight="1">
      <c r="A64" s="24"/>
      <c r="B64" s="8"/>
      <c r="C64" s="51"/>
      <c r="D64" s="12"/>
      <c r="E64" s="28"/>
      <c r="F64" s="24"/>
      <c r="G64" s="33"/>
      <c r="H64" s="29"/>
      <c r="I64" s="30"/>
    </row>
    <row r="65" spans="1:15" s="19" customFormat="1" ht="15.95" customHeight="1">
      <c r="A65" s="52"/>
      <c r="B65" s="32">
        <v>200</v>
      </c>
      <c r="C65" s="53" t="s">
        <v>68</v>
      </c>
      <c r="D65" s="9"/>
      <c r="E65" s="10"/>
      <c r="F65" s="54"/>
      <c r="G65" s="28"/>
      <c r="H65" s="29"/>
      <c r="I65" s="30"/>
      <c r="O65" s="19" t="s">
        <v>23</v>
      </c>
    </row>
    <row r="66" spans="1:15" s="19" customFormat="1" ht="15.95" customHeight="1">
      <c r="A66" s="31">
        <f>E66*F66</f>
        <v>21.697199999999999</v>
      </c>
      <c r="B66" s="8">
        <v>18</v>
      </c>
      <c r="C66" s="49" t="s">
        <v>69</v>
      </c>
      <c r="D66" s="8">
        <v>20</v>
      </c>
      <c r="E66" s="28">
        <f>D66*B66/1000</f>
        <v>0.36</v>
      </c>
      <c r="F66" s="31">
        <v>60.27</v>
      </c>
      <c r="G66" s="55">
        <f>E66</f>
        <v>0.36</v>
      </c>
      <c r="H66" s="29">
        <f>D66*B66/1000</f>
        <v>0.36</v>
      </c>
      <c r="I66" s="30">
        <f>G66*F66</f>
        <v>21.697199999999999</v>
      </c>
    </row>
    <row r="67" spans="1:15" s="19" customFormat="1" ht="15.95" customHeight="1">
      <c r="A67" s="31">
        <f>E67*F67</f>
        <v>26.3736</v>
      </c>
      <c r="B67" s="8">
        <v>18</v>
      </c>
      <c r="C67" s="49" t="s">
        <v>36</v>
      </c>
      <c r="D67" s="8">
        <v>20</v>
      </c>
      <c r="E67" s="28">
        <f>D67*B67/1000</f>
        <v>0.36</v>
      </c>
      <c r="F67" s="31">
        <v>73.260000000000005</v>
      </c>
      <c r="G67" s="55"/>
      <c r="H67" s="29">
        <f>D67*B67/1000</f>
        <v>0.36</v>
      </c>
      <c r="I67" s="30">
        <f>G67*F67</f>
        <v>0</v>
      </c>
    </row>
    <row r="68" spans="1:15" s="19" customFormat="1" ht="15.95" customHeight="1">
      <c r="A68" s="31">
        <f>SUM(A66:A67)</f>
        <v>48.070799999999998</v>
      </c>
      <c r="B68" s="9"/>
      <c r="C68" s="9" t="s">
        <v>21</v>
      </c>
      <c r="D68" s="8"/>
      <c r="E68" s="28"/>
      <c r="F68" s="31"/>
      <c r="G68" s="10"/>
      <c r="H68" s="29">
        <f>D68*B68/1000</f>
        <v>0</v>
      </c>
      <c r="I68" s="30">
        <f>G68*F68</f>
        <v>0</v>
      </c>
    </row>
    <row r="69" spans="1:15" s="19" customFormat="1" ht="15.95" customHeight="1">
      <c r="A69" s="24">
        <f>A68/B66</f>
        <v>2.6705999999999999</v>
      </c>
      <c r="B69" s="15"/>
      <c r="C69" s="9" t="s">
        <v>22</v>
      </c>
      <c r="D69" s="8"/>
      <c r="E69" s="28"/>
      <c r="F69" s="24">
        <f>A69</f>
        <v>2.6705999999999999</v>
      </c>
      <c r="G69" s="10"/>
      <c r="H69" s="29">
        <f>D69*B69/1000</f>
        <v>0</v>
      </c>
      <c r="I69" s="30">
        <f>G69*F69</f>
        <v>0</v>
      </c>
    </row>
    <row r="70" spans="1:15" s="19" customFormat="1" ht="15.95" customHeight="1">
      <c r="A70" s="24"/>
      <c r="B70" s="15"/>
      <c r="C70" s="9"/>
      <c r="D70" s="8"/>
      <c r="E70" s="28"/>
      <c r="F70" s="24"/>
      <c r="G70" s="10"/>
      <c r="H70" s="29"/>
      <c r="I70" s="30"/>
    </row>
    <row r="71" spans="1:15" s="19" customFormat="1" ht="15.95" customHeight="1">
      <c r="A71" s="52"/>
      <c r="B71" s="32">
        <v>25</v>
      </c>
      <c r="C71" s="53" t="s">
        <v>26</v>
      </c>
      <c r="D71" s="9"/>
      <c r="E71" s="10"/>
      <c r="F71" s="54"/>
      <c r="G71" s="10"/>
      <c r="H71" s="29"/>
      <c r="I71" s="30"/>
    </row>
    <row r="72" spans="1:15" s="19" customFormat="1" ht="15.95" customHeight="1">
      <c r="A72" s="31">
        <f>E72*F72</f>
        <v>32.85</v>
      </c>
      <c r="B72" s="8">
        <v>18</v>
      </c>
      <c r="C72" s="49" t="s">
        <v>27</v>
      </c>
      <c r="D72" s="8">
        <v>25</v>
      </c>
      <c r="E72" s="28">
        <f>D72*B72/1000</f>
        <v>0.45</v>
      </c>
      <c r="F72" s="31">
        <v>73</v>
      </c>
      <c r="G72" s="55"/>
      <c r="H72" s="29">
        <f>D72*B72/1000</f>
        <v>0.45</v>
      </c>
      <c r="I72" s="30">
        <f>G72*F72</f>
        <v>0</v>
      </c>
    </row>
    <row r="73" spans="1:15" s="19" customFormat="1" ht="15.95" customHeight="1">
      <c r="A73" s="31">
        <f>SUM(A72)</f>
        <v>32.85</v>
      </c>
      <c r="B73" s="9"/>
      <c r="C73" s="9" t="s">
        <v>21</v>
      </c>
      <c r="D73" s="8"/>
      <c r="E73" s="28"/>
      <c r="F73" s="31"/>
      <c r="G73" s="10"/>
      <c r="H73" s="29">
        <f>D73*B73/1000</f>
        <v>0</v>
      </c>
      <c r="I73" s="30">
        <f>G73*F73</f>
        <v>0</v>
      </c>
    </row>
    <row r="74" spans="1:15" s="19" customFormat="1" ht="15.95" customHeight="1">
      <c r="A74" s="24">
        <f>A73/B72</f>
        <v>1.8250000000000002</v>
      </c>
      <c r="B74" s="15"/>
      <c r="C74" s="9" t="s">
        <v>22</v>
      </c>
      <c r="D74" s="8"/>
      <c r="E74" s="28"/>
      <c r="F74" s="24">
        <f>A74</f>
        <v>1.8250000000000002</v>
      </c>
      <c r="G74" s="10"/>
      <c r="H74" s="29">
        <f>D74*B74/1000</f>
        <v>0</v>
      </c>
      <c r="I74" s="30">
        <f>G74*F74</f>
        <v>0</v>
      </c>
    </row>
    <row r="75" spans="1:15" s="19" customFormat="1" ht="15.95" customHeight="1">
      <c r="A75" s="24"/>
      <c r="B75" s="15"/>
      <c r="C75" s="9"/>
      <c r="D75" s="8"/>
      <c r="E75" s="28"/>
      <c r="F75" s="24"/>
      <c r="G75" s="10"/>
      <c r="H75" s="29"/>
      <c r="I75" s="30"/>
    </row>
    <row r="76" spans="1:15" s="19" customFormat="1" ht="15.95" customHeight="1">
      <c r="A76" s="52"/>
      <c r="B76" s="32">
        <v>25</v>
      </c>
      <c r="C76" s="53" t="s">
        <v>28</v>
      </c>
      <c r="D76" s="9"/>
      <c r="E76" s="10"/>
      <c r="F76" s="54"/>
      <c r="G76" s="10"/>
      <c r="H76" s="29"/>
      <c r="I76" s="30"/>
    </row>
    <row r="77" spans="1:15" s="19" customFormat="1" ht="15.95" customHeight="1">
      <c r="A77" s="31">
        <f>E77*F77</f>
        <v>31.95</v>
      </c>
      <c r="B77" s="8">
        <v>18</v>
      </c>
      <c r="C77" s="49" t="s">
        <v>29</v>
      </c>
      <c r="D77" s="8">
        <v>25</v>
      </c>
      <c r="E77" s="28">
        <f>D77*B77/1000</f>
        <v>0.45</v>
      </c>
      <c r="F77" s="31">
        <v>71</v>
      </c>
      <c r="G77" s="55">
        <f>E77</f>
        <v>0.45</v>
      </c>
      <c r="H77" s="29">
        <f>D77*B77/1000</f>
        <v>0.45</v>
      </c>
      <c r="I77" s="30">
        <f>G77*F77</f>
        <v>31.95</v>
      </c>
    </row>
    <row r="78" spans="1:15" s="19" customFormat="1" ht="15.95" customHeight="1">
      <c r="A78" s="31">
        <f>SUM(A77)</f>
        <v>31.95</v>
      </c>
      <c r="B78" s="9"/>
      <c r="C78" s="9" t="s">
        <v>21</v>
      </c>
      <c r="D78" s="8"/>
      <c r="E78" s="28"/>
      <c r="F78" s="31"/>
      <c r="G78" s="10"/>
      <c r="H78" s="29">
        <f>D78*B78/1000</f>
        <v>0</v>
      </c>
      <c r="I78" s="30">
        <f>G78*F78</f>
        <v>0</v>
      </c>
    </row>
    <row r="79" spans="1:15" s="19" customFormat="1" ht="15.95" customHeight="1">
      <c r="A79" s="24">
        <f>A78/B77</f>
        <v>1.7749999999999999</v>
      </c>
      <c r="B79" s="15"/>
      <c r="C79" s="9" t="s">
        <v>22</v>
      </c>
      <c r="D79" s="8"/>
      <c r="E79" s="28"/>
      <c r="F79" s="24">
        <f>A79</f>
        <v>1.7749999999999999</v>
      </c>
      <c r="G79" s="10"/>
      <c r="H79" s="29">
        <f>D79*B79/1000</f>
        <v>0</v>
      </c>
      <c r="I79" s="30">
        <f>G79*F79</f>
        <v>0</v>
      </c>
    </row>
    <row r="80" spans="1:15" s="19" customFormat="1" ht="15.95" customHeight="1">
      <c r="A80" s="24"/>
      <c r="B80" s="15"/>
      <c r="C80" s="9"/>
      <c r="D80" s="8"/>
      <c r="E80" s="28"/>
      <c r="F80" s="24"/>
      <c r="G80" s="10"/>
      <c r="H80" s="29"/>
      <c r="I80" s="30"/>
    </row>
    <row r="81" spans="1:9" s="19" customFormat="1" ht="15.95" customHeight="1">
      <c r="A81" s="24">
        <f>A78+A73+A68+A55+A62+A22+A28+A33+A45</f>
        <v>1407.7353599999999</v>
      </c>
      <c r="B81" s="9"/>
      <c r="C81" s="15" t="s">
        <v>30</v>
      </c>
      <c r="D81" s="9"/>
      <c r="E81" s="10"/>
      <c r="F81" s="24">
        <f>F82*B77</f>
        <v>1407.7353599999997</v>
      </c>
      <c r="G81" s="10"/>
      <c r="H81" s="7"/>
      <c r="I81" s="30">
        <f>SUM(I14:I80)</f>
        <v>1407.7353600000004</v>
      </c>
    </row>
    <row r="82" spans="1:9" s="19" customFormat="1" ht="15.95" customHeight="1">
      <c r="A82" s="24">
        <f>A81/B77</f>
        <v>78.207519999999988</v>
      </c>
      <c r="B82" s="9"/>
      <c r="C82" s="15" t="s">
        <v>22</v>
      </c>
      <c r="D82" s="9"/>
      <c r="E82" s="10"/>
      <c r="F82" s="24">
        <f>A82</f>
        <v>78.207519999999988</v>
      </c>
      <c r="G82" s="10"/>
      <c r="H82" s="29"/>
      <c r="I82" s="30"/>
    </row>
    <row r="83" spans="1:9" s="19" customFormat="1" ht="15.95" customHeight="1">
      <c r="C83" s="1273" t="s">
        <v>31</v>
      </c>
      <c r="D83" s="1273"/>
      <c r="E83" s="1273"/>
      <c r="F83" s="1273"/>
      <c r="G83" s="1273"/>
      <c r="H83" s="56"/>
      <c r="I83" s="2"/>
    </row>
    <row r="84" spans="1:9" s="19" customFormat="1" ht="15.95" customHeight="1">
      <c r="C84" s="1273" t="s">
        <v>32</v>
      </c>
      <c r="D84" s="1273"/>
      <c r="E84" s="1273"/>
      <c r="F84" s="1273"/>
      <c r="G84" s="1273"/>
      <c r="H84" s="56"/>
      <c r="I84" s="2"/>
    </row>
    <row r="85" spans="1:9" s="19" customFormat="1" ht="15.95" customHeight="1">
      <c r="B85" s="57"/>
      <c r="C85" s="57" t="s">
        <v>33</v>
      </c>
      <c r="D85" s="57"/>
      <c r="E85" s="57"/>
      <c r="F85" s="57"/>
      <c r="G85" s="57"/>
      <c r="H85" s="2"/>
      <c r="I85" s="2"/>
    </row>
    <row r="86" spans="1:9" s="1" customFormat="1"/>
  </sheetData>
  <mergeCells count="12">
    <mergeCell ref="B2:G2"/>
    <mergeCell ref="B3:G3"/>
    <mergeCell ref="B4:B5"/>
    <mergeCell ref="C4:C5"/>
    <mergeCell ref="D4:D5"/>
    <mergeCell ref="E4:E5"/>
    <mergeCell ref="F5:G5"/>
    <mergeCell ref="F6:G6"/>
    <mergeCell ref="F8:G8"/>
    <mergeCell ref="C48:D48"/>
    <mergeCell ref="C83:G83"/>
    <mergeCell ref="C84:G84"/>
  </mergeCells>
  <pageMargins left="0.7" right="0.7" top="0.75" bottom="0.75" header="0.3" footer="0.3"/>
  <pageSetup paperSize="9" scale="52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74"/>
  <sheetViews>
    <sheetView view="pageBreakPreview" topLeftCell="A32" zoomScale="84" zoomScaleSheetLayoutView="84" workbookViewId="0">
      <selection activeCell="K65" sqref="K65"/>
    </sheetView>
  </sheetViews>
  <sheetFormatPr defaultRowHeight="15"/>
  <cols>
    <col min="1" max="1" width="12.7109375" style="58" customWidth="1"/>
    <col min="2" max="2" width="10.7109375" style="58" customWidth="1"/>
    <col min="3" max="3" width="50.7109375" style="58" customWidth="1"/>
    <col min="4" max="4" width="10.7109375" style="58" customWidth="1"/>
    <col min="5" max="7" width="12.7109375" style="58" customWidth="1"/>
    <col min="8" max="8" width="10.7109375" style="58" customWidth="1"/>
    <col min="9" max="9" width="12.7109375" style="58" customWidth="1"/>
    <col min="10" max="16384" width="9.140625" style="58"/>
  </cols>
  <sheetData>
    <row r="1" spans="1:9" s="1" customFormat="1" ht="15.95" customHeight="1">
      <c r="H1" s="2"/>
      <c r="I1" s="2"/>
    </row>
    <row r="2" spans="1:9" s="1" customFormat="1" ht="15.95" customHeight="1">
      <c r="A2" s="3"/>
      <c r="B2" s="1274" t="s">
        <v>0</v>
      </c>
      <c r="C2" s="1274"/>
      <c r="D2" s="1274"/>
      <c r="E2" s="1274"/>
      <c r="F2" s="1274"/>
      <c r="G2" s="1274"/>
      <c r="H2" s="2"/>
      <c r="I2" s="2"/>
    </row>
    <row r="3" spans="1:9" s="1" customFormat="1" ht="15.95" customHeight="1">
      <c r="A3" s="3"/>
      <c r="B3" s="1274"/>
      <c r="C3" s="1274"/>
      <c r="D3" s="1274"/>
      <c r="E3" s="1274"/>
      <c r="F3" s="1274"/>
      <c r="G3" s="1274"/>
      <c r="H3" s="2"/>
      <c r="I3" s="2"/>
    </row>
    <row r="4" spans="1:9" s="1" customFormat="1" ht="30" customHeight="1">
      <c r="A4" s="3"/>
      <c r="B4" s="1275"/>
      <c r="C4" s="1277" t="s">
        <v>1</v>
      </c>
      <c r="D4" s="1279" t="s">
        <v>2</v>
      </c>
      <c r="E4" s="1281" t="s">
        <v>3</v>
      </c>
      <c r="F4" s="4"/>
      <c r="G4" s="5"/>
      <c r="H4" s="2"/>
      <c r="I4" s="2"/>
    </row>
    <row r="5" spans="1:9" s="1" customFormat="1" ht="30" customHeight="1">
      <c r="A5" s="6"/>
      <c r="B5" s="1276"/>
      <c r="C5" s="1278"/>
      <c r="D5" s="1280"/>
      <c r="E5" s="1282"/>
      <c r="F5" s="1283" t="s">
        <v>4</v>
      </c>
      <c r="G5" s="1284"/>
      <c r="H5" s="2"/>
      <c r="I5" s="2"/>
    </row>
    <row r="6" spans="1:9" s="1" customFormat="1" ht="15.95" customHeight="1">
      <c r="A6" s="7"/>
      <c r="B6" s="8"/>
      <c r="C6" s="9"/>
      <c r="D6" s="10"/>
      <c r="E6" s="11"/>
      <c r="F6" s="1267" t="s">
        <v>5</v>
      </c>
      <c r="G6" s="1268"/>
      <c r="H6" s="2"/>
      <c r="I6" s="2"/>
    </row>
    <row r="7" spans="1:9" s="1" customFormat="1" ht="15.95" customHeight="1">
      <c r="A7" s="7"/>
      <c r="B7" s="12"/>
      <c r="C7" s="9"/>
      <c r="D7" s="10"/>
      <c r="E7" s="11"/>
      <c r="F7" s="13"/>
      <c r="G7" s="171"/>
      <c r="H7" s="2"/>
      <c r="I7" s="2"/>
    </row>
    <row r="8" spans="1:9" s="1" customFormat="1" ht="15.95" customHeight="1">
      <c r="A8" s="7"/>
      <c r="B8" s="12"/>
      <c r="C8" s="9"/>
      <c r="D8" s="10"/>
      <c r="E8" s="11"/>
      <c r="F8" s="1269"/>
      <c r="G8" s="1270"/>
      <c r="H8" s="2"/>
      <c r="I8" s="2"/>
    </row>
    <row r="9" spans="1:9" s="1" customFormat="1" ht="15.95" customHeight="1">
      <c r="A9" s="7"/>
      <c r="B9" s="12"/>
      <c r="C9" s="15"/>
      <c r="D9" s="10"/>
      <c r="E9" s="11"/>
      <c r="F9" s="4"/>
      <c r="G9" s="16"/>
      <c r="H9" s="2"/>
      <c r="I9" s="2"/>
    </row>
    <row r="10" spans="1:9" s="1" customFormat="1" ht="15.95" customHeight="1">
      <c r="A10" s="17"/>
      <c r="B10" s="18"/>
      <c r="C10" s="9"/>
      <c r="D10" s="10"/>
      <c r="E10" s="11"/>
      <c r="F10" s="4"/>
      <c r="G10" s="16"/>
      <c r="H10" s="2"/>
      <c r="I10" s="2"/>
    </row>
    <row r="11" spans="1:9" s="1" customFormat="1" ht="20.100000000000001" customHeight="1">
      <c r="A11" s="3"/>
      <c r="B11" s="19"/>
      <c r="C11" s="20" t="s">
        <v>77</v>
      </c>
      <c r="D11" s="5"/>
      <c r="E11" s="4"/>
      <c r="F11" s="4"/>
      <c r="G11" s="5"/>
      <c r="H11" s="2"/>
      <c r="I11" s="2"/>
    </row>
    <row r="12" spans="1:9" s="1" customFormat="1" ht="60" customHeight="1">
      <c r="A12" s="21" t="s">
        <v>6</v>
      </c>
      <c r="B12" s="22" t="s">
        <v>7</v>
      </c>
      <c r="C12" s="22" t="s">
        <v>8</v>
      </c>
      <c r="D12" s="22" t="s">
        <v>9</v>
      </c>
      <c r="E12" s="23" t="s">
        <v>10</v>
      </c>
      <c r="F12" s="22" t="s">
        <v>11</v>
      </c>
      <c r="G12" s="23" t="s">
        <v>12</v>
      </c>
      <c r="H12" s="2"/>
      <c r="I12" s="2"/>
    </row>
    <row r="13" spans="1:9" s="1" customFormat="1" ht="20.100000000000001" customHeight="1">
      <c r="A13" s="24"/>
      <c r="B13" s="25"/>
      <c r="C13" s="26" t="s">
        <v>64</v>
      </c>
      <c r="D13" s="22"/>
      <c r="E13" s="23"/>
      <c r="F13" s="25"/>
      <c r="G13" s="23"/>
      <c r="H13" s="2"/>
      <c r="I13" s="2"/>
    </row>
    <row r="14" spans="1:9" s="19" customFormat="1" ht="15.95" customHeight="1">
      <c r="A14" s="24"/>
      <c r="B14" s="9"/>
      <c r="C14" s="27"/>
      <c r="D14" s="12"/>
      <c r="E14" s="28"/>
      <c r="F14" s="24"/>
      <c r="G14" s="28"/>
      <c r="H14" s="29"/>
      <c r="I14" s="30"/>
    </row>
    <row r="15" spans="1:9" s="165" customFormat="1" ht="15" customHeight="1">
      <c r="A15" s="156"/>
      <c r="B15" s="157" t="s">
        <v>58</v>
      </c>
      <c r="C15" s="158" t="s">
        <v>74</v>
      </c>
      <c r="D15" s="159"/>
      <c r="E15" s="160"/>
      <c r="F15" s="161"/>
      <c r="G15" s="162"/>
      <c r="H15" s="163"/>
      <c r="I15" s="164"/>
    </row>
    <row r="16" spans="1:9" s="19" customFormat="1" ht="15.95" customHeight="1">
      <c r="A16" s="31">
        <f>E16*F16</f>
        <v>300.14400000000001</v>
      </c>
      <c r="B16" s="8">
        <v>32</v>
      </c>
      <c r="C16" s="9" t="s">
        <v>15</v>
      </c>
      <c r="D16" s="8">
        <v>26</v>
      </c>
      <c r="E16" s="28">
        <f>B16*D16/1000</f>
        <v>0.83199999999999996</v>
      </c>
      <c r="F16" s="31">
        <v>360.75</v>
      </c>
      <c r="G16" s="33">
        <f>E16+E27</f>
        <v>3.3279999999999998</v>
      </c>
      <c r="H16" s="29">
        <f>D16*B16/1000</f>
        <v>0.83199999999999996</v>
      </c>
      <c r="I16" s="30">
        <f>G16*F16</f>
        <v>1200.576</v>
      </c>
    </row>
    <row r="17" spans="1:9" s="165" customFormat="1" ht="15" customHeight="1">
      <c r="A17" s="31">
        <f t="shared" ref="A17:A22" si="0">E17*F17</f>
        <v>15.2</v>
      </c>
      <c r="B17" s="8">
        <v>32</v>
      </c>
      <c r="C17" s="159" t="s">
        <v>75</v>
      </c>
      <c r="D17" s="166">
        <v>19</v>
      </c>
      <c r="E17" s="162">
        <f t="shared" ref="E17:E22" si="1">D17*B17/1000</f>
        <v>0.60799999999999998</v>
      </c>
      <c r="F17" s="156">
        <v>25</v>
      </c>
      <c r="G17" s="167">
        <f>E17</f>
        <v>0.60799999999999998</v>
      </c>
      <c r="H17" s="163">
        <f t="shared" ref="H17:H24" si="2">D17*B17/1000</f>
        <v>0.60799999999999998</v>
      </c>
      <c r="I17" s="164">
        <f t="shared" ref="I17:I24" si="3">G17*F17</f>
        <v>15.2</v>
      </c>
    </row>
    <row r="18" spans="1:9" s="165" customFormat="1" ht="15" customHeight="1">
      <c r="A18" s="31">
        <f t="shared" si="0"/>
        <v>39.936</v>
      </c>
      <c r="B18" s="8">
        <v>32</v>
      </c>
      <c r="C18" s="159" t="s">
        <v>76</v>
      </c>
      <c r="D18" s="166">
        <v>39</v>
      </c>
      <c r="E18" s="162">
        <f t="shared" si="1"/>
        <v>1.248</v>
      </c>
      <c r="F18" s="156">
        <v>32</v>
      </c>
      <c r="G18" s="167">
        <f>E18</f>
        <v>1.248</v>
      </c>
      <c r="H18" s="163">
        <f t="shared" si="2"/>
        <v>1.248</v>
      </c>
      <c r="I18" s="164">
        <f t="shared" si="3"/>
        <v>39.936</v>
      </c>
    </row>
    <row r="19" spans="1:9" s="165" customFormat="1" ht="15" customHeight="1">
      <c r="A19" s="31">
        <f t="shared" si="0"/>
        <v>17.024000000000001</v>
      </c>
      <c r="B19" s="8">
        <v>32</v>
      </c>
      <c r="C19" s="159" t="s">
        <v>16</v>
      </c>
      <c r="D19" s="166">
        <v>14</v>
      </c>
      <c r="E19" s="162">
        <f t="shared" si="1"/>
        <v>0.44800000000000001</v>
      </c>
      <c r="F19" s="156">
        <v>38</v>
      </c>
      <c r="G19" s="167">
        <f>E19+E28</f>
        <v>0.83200000000000007</v>
      </c>
      <c r="H19" s="163">
        <f t="shared" si="2"/>
        <v>0.44800000000000001</v>
      </c>
      <c r="I19" s="164">
        <f t="shared" si="3"/>
        <v>31.616000000000003</v>
      </c>
    </row>
    <row r="20" spans="1:9" s="165" customFormat="1" ht="15" customHeight="1">
      <c r="A20" s="31">
        <f t="shared" si="0"/>
        <v>9.2799999999999994</v>
      </c>
      <c r="B20" s="8">
        <v>32</v>
      </c>
      <c r="C20" s="159" t="s">
        <v>52</v>
      </c>
      <c r="D20" s="166">
        <v>10</v>
      </c>
      <c r="E20" s="162">
        <f t="shared" si="1"/>
        <v>0.32</v>
      </c>
      <c r="F20" s="156">
        <v>29</v>
      </c>
      <c r="G20" s="167">
        <f>E20</f>
        <v>0.32</v>
      </c>
      <c r="H20" s="163">
        <f t="shared" si="2"/>
        <v>0.32</v>
      </c>
      <c r="I20" s="164">
        <f t="shared" si="3"/>
        <v>9.2799999999999994</v>
      </c>
    </row>
    <row r="21" spans="1:9" s="165" customFormat="1" ht="15" customHeight="1">
      <c r="A21" s="31">
        <f t="shared" si="0"/>
        <v>11.686399999999999</v>
      </c>
      <c r="B21" s="8">
        <v>32</v>
      </c>
      <c r="C21" s="159" t="s">
        <v>17</v>
      </c>
      <c r="D21" s="166">
        <v>4</v>
      </c>
      <c r="E21" s="162">
        <f t="shared" si="1"/>
        <v>0.128</v>
      </c>
      <c r="F21" s="156">
        <v>91.3</v>
      </c>
      <c r="G21" s="167">
        <f>E21</f>
        <v>0.128</v>
      </c>
      <c r="H21" s="163">
        <f t="shared" si="2"/>
        <v>0.128</v>
      </c>
      <c r="I21" s="164">
        <f t="shared" si="3"/>
        <v>11.686399999999999</v>
      </c>
    </row>
    <row r="22" spans="1:9" s="165" customFormat="1" ht="15" customHeight="1">
      <c r="A22" s="31">
        <f t="shared" si="0"/>
        <v>0.51200000000000001</v>
      </c>
      <c r="B22" s="8">
        <v>32</v>
      </c>
      <c r="C22" s="159" t="s">
        <v>37</v>
      </c>
      <c r="D22" s="166">
        <v>1</v>
      </c>
      <c r="E22" s="162">
        <f t="shared" si="1"/>
        <v>3.2000000000000001E-2</v>
      </c>
      <c r="F22" s="156">
        <v>16</v>
      </c>
      <c r="G22" s="167">
        <f>E22+E32+E39</f>
        <v>9.6000000000000002E-2</v>
      </c>
      <c r="H22" s="163">
        <f t="shared" si="2"/>
        <v>3.2000000000000001E-2</v>
      </c>
      <c r="I22" s="164">
        <f t="shared" si="3"/>
        <v>1.536</v>
      </c>
    </row>
    <row r="23" spans="1:9" s="165" customFormat="1" ht="15" customHeight="1">
      <c r="A23" s="156">
        <f>SUM(A16:A22)</f>
        <v>393.78239999999994</v>
      </c>
      <c r="B23" s="166"/>
      <c r="C23" s="159" t="s">
        <v>21</v>
      </c>
      <c r="D23" s="166"/>
      <c r="E23" s="162"/>
      <c r="F23" s="156"/>
      <c r="G23" s="167"/>
      <c r="H23" s="163">
        <f t="shared" si="2"/>
        <v>0</v>
      </c>
      <c r="I23" s="164">
        <f t="shared" si="3"/>
        <v>0</v>
      </c>
    </row>
    <row r="24" spans="1:9" s="165" customFormat="1" ht="15" customHeight="1">
      <c r="A24" s="168">
        <f>A23/B22</f>
        <v>12.305699999999998</v>
      </c>
      <c r="B24" s="159"/>
      <c r="C24" s="159" t="s">
        <v>22</v>
      </c>
      <c r="D24" s="166"/>
      <c r="E24" s="162"/>
      <c r="F24" s="168">
        <f>A24</f>
        <v>12.305699999999998</v>
      </c>
      <c r="G24" s="167"/>
      <c r="H24" s="163">
        <f t="shared" si="2"/>
        <v>0</v>
      </c>
      <c r="I24" s="164">
        <f t="shared" si="3"/>
        <v>0</v>
      </c>
    </row>
    <row r="25" spans="1:9" s="165" customFormat="1" ht="15" customHeight="1">
      <c r="A25" s="168"/>
      <c r="B25" s="159"/>
      <c r="C25" s="169"/>
      <c r="D25" s="170"/>
      <c r="E25" s="162"/>
      <c r="F25" s="168"/>
      <c r="G25" s="167"/>
      <c r="H25" s="163"/>
      <c r="I25" s="164"/>
    </row>
    <row r="26" spans="1:9" s="19" customFormat="1" ht="15.95" customHeight="1">
      <c r="A26" s="31"/>
      <c r="B26" s="32">
        <v>100</v>
      </c>
      <c r="C26" s="1271" t="s">
        <v>65</v>
      </c>
      <c r="D26" s="1272"/>
      <c r="E26" s="28"/>
      <c r="F26" s="8"/>
      <c r="G26" s="28"/>
      <c r="H26" s="29"/>
      <c r="I26" s="30"/>
    </row>
    <row r="27" spans="1:9" s="19" customFormat="1" ht="15.95" customHeight="1">
      <c r="A27" s="31">
        <f>E27*F27</f>
        <v>900.43200000000002</v>
      </c>
      <c r="B27" s="8">
        <v>32</v>
      </c>
      <c r="C27" s="9" t="s">
        <v>15</v>
      </c>
      <c r="D27" s="8">
        <v>78</v>
      </c>
      <c r="E27" s="28">
        <f>B27*D27/1000</f>
        <v>2.496</v>
      </c>
      <c r="F27" s="31">
        <v>360.75</v>
      </c>
      <c r="G27" s="33"/>
      <c r="H27" s="29">
        <f>D27*B27/1000</f>
        <v>2.496</v>
      </c>
      <c r="I27" s="30">
        <f>G27*F27</f>
        <v>0</v>
      </c>
    </row>
    <row r="28" spans="1:9" s="40" customFormat="1" ht="15.95" customHeight="1">
      <c r="A28" s="31">
        <f t="shared" ref="A28:A32" si="4">E28*F28</f>
        <v>14.592000000000001</v>
      </c>
      <c r="B28" s="8">
        <v>32</v>
      </c>
      <c r="C28" s="34" t="s">
        <v>16</v>
      </c>
      <c r="D28" s="35">
        <v>12</v>
      </c>
      <c r="E28" s="36">
        <f t="shared" ref="E28" si="5">D28*B28/1000</f>
        <v>0.38400000000000001</v>
      </c>
      <c r="F28" s="37">
        <v>38</v>
      </c>
      <c r="G28" s="33"/>
      <c r="H28" s="38">
        <f t="shared" ref="H28" si="6">D28*B28/1000</f>
        <v>0.38400000000000001</v>
      </c>
      <c r="I28" s="39">
        <f t="shared" ref="I28" si="7">G28*F28</f>
        <v>0</v>
      </c>
    </row>
    <row r="29" spans="1:9" s="40" customFormat="1" ht="15.95" customHeight="1">
      <c r="A29" s="31">
        <f t="shared" si="4"/>
        <v>115.2</v>
      </c>
      <c r="B29" s="8">
        <v>32</v>
      </c>
      <c r="C29" s="34" t="s">
        <v>46</v>
      </c>
      <c r="D29" s="35">
        <v>6</v>
      </c>
      <c r="E29" s="36">
        <f>D29*B29/1000</f>
        <v>0.192</v>
      </c>
      <c r="F29" s="37">
        <v>600</v>
      </c>
      <c r="G29" s="33">
        <f>E29+E38</f>
        <v>0.35199999999999998</v>
      </c>
      <c r="H29" s="38">
        <f>D29*B29/1000</f>
        <v>0.192</v>
      </c>
      <c r="I29" s="39">
        <f>G29*F29</f>
        <v>211.2</v>
      </c>
    </row>
    <row r="30" spans="1:9" s="48" customFormat="1" ht="15.95" customHeight="1">
      <c r="A30" s="31">
        <f t="shared" si="4"/>
        <v>12.512</v>
      </c>
      <c r="B30" s="8">
        <v>32</v>
      </c>
      <c r="C30" s="41" t="s">
        <v>18</v>
      </c>
      <c r="D30" s="42">
        <v>10</v>
      </c>
      <c r="E30" s="43">
        <f>D30*B30/1000</f>
        <v>0.32</v>
      </c>
      <c r="F30" s="44">
        <v>39.1</v>
      </c>
      <c r="G30" s="45">
        <f>E30</f>
        <v>0.32</v>
      </c>
      <c r="H30" s="46">
        <f t="shared" ref="H30" si="8">D30*B30/1000</f>
        <v>0.32</v>
      </c>
      <c r="I30" s="47">
        <f t="shared" ref="I30" si="9">G30*F30</f>
        <v>12.512</v>
      </c>
    </row>
    <row r="31" spans="1:9" s="19" customFormat="1" ht="15.95" customHeight="1">
      <c r="A31" s="31">
        <f t="shared" si="4"/>
        <v>42.047999999999995</v>
      </c>
      <c r="B31" s="8">
        <v>32</v>
      </c>
      <c r="C31" s="49" t="s">
        <v>27</v>
      </c>
      <c r="D31" s="8">
        <v>18</v>
      </c>
      <c r="E31" s="28">
        <f>D31*B31/1000</f>
        <v>0.57599999999999996</v>
      </c>
      <c r="F31" s="31">
        <v>73</v>
      </c>
      <c r="G31" s="55">
        <f>E31+E60</f>
        <v>1.3759999999999999</v>
      </c>
      <c r="H31" s="29">
        <f>D31*B31/1000</f>
        <v>0.57599999999999996</v>
      </c>
      <c r="I31" s="30">
        <f>G31*F31</f>
        <v>100.44799999999999</v>
      </c>
    </row>
    <row r="32" spans="1:9" s="19" customFormat="1" ht="15.95" customHeight="1">
      <c r="A32" s="31">
        <f t="shared" si="4"/>
        <v>0.51200000000000001</v>
      </c>
      <c r="B32" s="8">
        <v>32</v>
      </c>
      <c r="C32" s="49" t="s">
        <v>20</v>
      </c>
      <c r="D32" s="8">
        <v>1</v>
      </c>
      <c r="E32" s="28">
        <f>B32*D32/1000</f>
        <v>3.2000000000000001E-2</v>
      </c>
      <c r="F32" s="31">
        <v>16</v>
      </c>
      <c r="G32" s="45"/>
      <c r="H32" s="29">
        <f>D32*B32/1000</f>
        <v>3.2000000000000001E-2</v>
      </c>
      <c r="I32" s="30">
        <f>G32*F32</f>
        <v>0</v>
      </c>
    </row>
    <row r="33" spans="1:15" s="19" customFormat="1" ht="15.95" customHeight="1">
      <c r="A33" s="31">
        <f>SUM(A27:A32)</f>
        <v>1085.2959999999998</v>
      </c>
      <c r="B33" s="8"/>
      <c r="C33" s="50" t="s">
        <v>21</v>
      </c>
      <c r="D33" s="8"/>
      <c r="E33" s="28"/>
      <c r="F33" s="31"/>
      <c r="G33" s="45"/>
      <c r="H33" s="29">
        <f>D33*B33/1000</f>
        <v>0</v>
      </c>
      <c r="I33" s="30">
        <f>G33*F33</f>
        <v>0</v>
      </c>
    </row>
    <row r="34" spans="1:15" s="19" customFormat="1" ht="15.95" customHeight="1">
      <c r="A34" s="24">
        <f>A33/B27</f>
        <v>33.915499999999994</v>
      </c>
      <c r="B34" s="8"/>
      <c r="C34" s="50" t="s">
        <v>22</v>
      </c>
      <c r="D34" s="8"/>
      <c r="E34" s="28"/>
      <c r="F34" s="24">
        <f>A34</f>
        <v>33.915499999999994</v>
      </c>
      <c r="G34" s="45"/>
      <c r="H34" s="29">
        <f>D34*B34/1000</f>
        <v>0</v>
      </c>
      <c r="I34" s="30">
        <f>G34*F34</f>
        <v>0</v>
      </c>
    </row>
    <row r="35" spans="1:15" s="19" customFormat="1" ht="15.95" customHeight="1">
      <c r="A35" s="24"/>
      <c r="B35" s="8"/>
      <c r="C35" s="51"/>
      <c r="D35" s="12"/>
      <c r="E35" s="28"/>
      <c r="F35" s="24"/>
      <c r="G35" s="33"/>
      <c r="H35" s="29"/>
      <c r="I35" s="30"/>
    </row>
    <row r="36" spans="1:15" s="19" customFormat="1" ht="15.95" customHeight="1">
      <c r="A36" s="52"/>
      <c r="B36" s="32">
        <v>150</v>
      </c>
      <c r="C36" s="53" t="s">
        <v>66</v>
      </c>
      <c r="D36" s="9"/>
      <c r="E36" s="10"/>
      <c r="F36" s="54"/>
      <c r="G36" s="28"/>
      <c r="H36" s="29"/>
      <c r="I36" s="30"/>
      <c r="O36" s="19" t="s">
        <v>23</v>
      </c>
    </row>
    <row r="37" spans="1:15" s="19" customFormat="1" ht="15.95" customHeight="1">
      <c r="A37" s="31">
        <f t="shared" ref="A37:A39" si="10">E37*F37</f>
        <v>102.24</v>
      </c>
      <c r="B37" s="8">
        <v>32</v>
      </c>
      <c r="C37" s="49" t="s">
        <v>67</v>
      </c>
      <c r="D37" s="8">
        <v>71</v>
      </c>
      <c r="E37" s="28">
        <f>D37*B37/1000</f>
        <v>2.2719999999999998</v>
      </c>
      <c r="F37" s="31">
        <v>45</v>
      </c>
      <c r="G37" s="55">
        <f>E37</f>
        <v>2.2719999999999998</v>
      </c>
      <c r="H37" s="29">
        <f t="shared" ref="H37:H41" si="11">D37*B37/1000</f>
        <v>2.2719999999999998</v>
      </c>
      <c r="I37" s="30">
        <f t="shared" ref="I37:I41" si="12">G37*F37</f>
        <v>102.24</v>
      </c>
    </row>
    <row r="38" spans="1:15" s="40" customFormat="1" ht="15.95" customHeight="1">
      <c r="A38" s="31">
        <f t="shared" si="10"/>
        <v>96</v>
      </c>
      <c r="B38" s="8">
        <v>32</v>
      </c>
      <c r="C38" s="34" t="s">
        <v>46</v>
      </c>
      <c r="D38" s="35">
        <v>5</v>
      </c>
      <c r="E38" s="36">
        <f>D38*B38/1000</f>
        <v>0.16</v>
      </c>
      <c r="F38" s="37">
        <v>600</v>
      </c>
      <c r="G38" s="33"/>
      <c r="H38" s="38">
        <f>D38*B38/1000</f>
        <v>0.16</v>
      </c>
      <c r="I38" s="39">
        <f>G38*F38</f>
        <v>0</v>
      </c>
    </row>
    <row r="39" spans="1:15" s="19" customFormat="1" ht="15.95" customHeight="1">
      <c r="A39" s="31">
        <f t="shared" si="10"/>
        <v>0.51200000000000001</v>
      </c>
      <c r="B39" s="8">
        <v>32</v>
      </c>
      <c r="C39" s="49" t="s">
        <v>20</v>
      </c>
      <c r="D39" s="8">
        <v>1</v>
      </c>
      <c r="E39" s="28">
        <f>B39*D39/1000</f>
        <v>3.2000000000000001E-2</v>
      </c>
      <c r="F39" s="31">
        <v>16</v>
      </c>
      <c r="G39" s="33"/>
      <c r="H39" s="29">
        <f t="shared" si="11"/>
        <v>3.2000000000000001E-2</v>
      </c>
      <c r="I39" s="30">
        <f t="shared" si="12"/>
        <v>0</v>
      </c>
    </row>
    <row r="40" spans="1:15" s="19" customFormat="1" ht="15.95" customHeight="1">
      <c r="A40" s="31">
        <f>SUM(A37:A39)</f>
        <v>198.75200000000001</v>
      </c>
      <c r="B40" s="9"/>
      <c r="C40" s="9" t="s">
        <v>21</v>
      </c>
      <c r="D40" s="8"/>
      <c r="E40" s="28"/>
      <c r="F40" s="31"/>
      <c r="G40" s="10"/>
      <c r="H40" s="29">
        <f t="shared" si="11"/>
        <v>0</v>
      </c>
      <c r="I40" s="30">
        <f t="shared" si="12"/>
        <v>0</v>
      </c>
    </row>
    <row r="41" spans="1:15" s="19" customFormat="1" ht="15.95" customHeight="1">
      <c r="A41" s="24">
        <f>A40/B39</f>
        <v>6.2110000000000003</v>
      </c>
      <c r="B41" s="15"/>
      <c r="C41" s="9" t="s">
        <v>22</v>
      </c>
      <c r="D41" s="8"/>
      <c r="E41" s="28"/>
      <c r="F41" s="24">
        <f>A41</f>
        <v>6.2110000000000003</v>
      </c>
      <c r="G41" s="10"/>
      <c r="H41" s="29">
        <f t="shared" si="11"/>
        <v>0</v>
      </c>
      <c r="I41" s="30">
        <f t="shared" si="12"/>
        <v>0</v>
      </c>
    </row>
    <row r="42" spans="1:15" s="19" customFormat="1" ht="15.95" customHeight="1">
      <c r="A42" s="24"/>
      <c r="B42" s="8"/>
      <c r="C42" s="51"/>
      <c r="D42" s="12"/>
      <c r="E42" s="28"/>
      <c r="F42" s="24"/>
      <c r="G42" s="33"/>
      <c r="H42" s="29"/>
      <c r="I42" s="30"/>
    </row>
    <row r="43" spans="1:15" s="19" customFormat="1" ht="15.95" customHeight="1">
      <c r="A43" s="52"/>
      <c r="B43" s="32">
        <v>17.5</v>
      </c>
      <c r="C43" s="53" t="s">
        <v>78</v>
      </c>
      <c r="D43" s="9"/>
      <c r="E43" s="10"/>
      <c r="F43" s="54"/>
      <c r="G43" s="10"/>
      <c r="H43" s="29"/>
      <c r="I43" s="30"/>
    </row>
    <row r="44" spans="1:15" s="19" customFormat="1" ht="15.95" customHeight="1">
      <c r="A44" s="31">
        <f>E44*F44</f>
        <v>277.20000000000005</v>
      </c>
      <c r="B44" s="8">
        <v>32</v>
      </c>
      <c r="C44" s="49" t="s">
        <v>78</v>
      </c>
      <c r="D44" s="8">
        <v>17.5</v>
      </c>
      <c r="E44" s="28">
        <f>D44*B44/1000</f>
        <v>0.56000000000000005</v>
      </c>
      <c r="F44" s="31">
        <v>495</v>
      </c>
      <c r="G44" s="55">
        <f>E44</f>
        <v>0.56000000000000005</v>
      </c>
      <c r="H44" s="29">
        <f>D44*B44/1000</f>
        <v>0.56000000000000005</v>
      </c>
      <c r="I44" s="30">
        <f>G44*F44</f>
        <v>277.20000000000005</v>
      </c>
    </row>
    <row r="45" spans="1:15" s="19" customFormat="1" ht="15.95" customHeight="1">
      <c r="A45" s="31">
        <f>SUM(A44)</f>
        <v>277.20000000000005</v>
      </c>
      <c r="B45" s="9"/>
      <c r="C45" s="9" t="s">
        <v>21</v>
      </c>
      <c r="D45" s="8"/>
      <c r="E45" s="28"/>
      <c r="F45" s="31"/>
      <c r="G45" s="10"/>
      <c r="H45" s="29">
        <f>D45*B45/1000</f>
        <v>0</v>
      </c>
      <c r="I45" s="30">
        <f>G45*F45</f>
        <v>0</v>
      </c>
    </row>
    <row r="46" spans="1:15" s="19" customFormat="1" ht="15.95" customHeight="1">
      <c r="A46" s="24">
        <f>A45/B44</f>
        <v>8.6625000000000014</v>
      </c>
      <c r="B46" s="15"/>
      <c r="C46" s="9" t="s">
        <v>22</v>
      </c>
      <c r="D46" s="8"/>
      <c r="E46" s="28"/>
      <c r="F46" s="24">
        <f>A46</f>
        <v>8.6625000000000014</v>
      </c>
      <c r="G46" s="10"/>
      <c r="H46" s="29">
        <f>D46*B46/1000</f>
        <v>0</v>
      </c>
      <c r="I46" s="30">
        <f>G46*F46</f>
        <v>0</v>
      </c>
    </row>
    <row r="47" spans="1:15" s="19" customFormat="1" ht="15.95" customHeight="1">
      <c r="A47" s="24"/>
      <c r="B47" s="15"/>
      <c r="C47" s="9"/>
      <c r="D47" s="8"/>
      <c r="E47" s="28"/>
      <c r="F47" s="24"/>
      <c r="G47" s="10"/>
      <c r="H47" s="29"/>
      <c r="I47" s="30"/>
    </row>
    <row r="48" spans="1:15" s="19" customFormat="1" ht="15.95" customHeight="1">
      <c r="A48" s="52"/>
      <c r="B48" s="32">
        <v>200</v>
      </c>
      <c r="C48" s="53" t="s">
        <v>68</v>
      </c>
      <c r="D48" s="9"/>
      <c r="E48" s="10"/>
      <c r="F48" s="54"/>
      <c r="G48" s="28"/>
      <c r="H48" s="29"/>
      <c r="I48" s="30"/>
      <c r="O48" s="19" t="s">
        <v>23</v>
      </c>
    </row>
    <row r="49" spans="1:9" s="19" customFormat="1" ht="15.95" customHeight="1">
      <c r="A49" s="31">
        <f>E49*F49</f>
        <v>45.209600000000002</v>
      </c>
      <c r="B49" s="8">
        <v>32</v>
      </c>
      <c r="C49" s="49" t="s">
        <v>69</v>
      </c>
      <c r="D49" s="8">
        <v>20</v>
      </c>
      <c r="E49" s="28">
        <f>D49*B49/1000</f>
        <v>0.64</v>
      </c>
      <c r="F49" s="31">
        <v>70.64</v>
      </c>
      <c r="G49" s="55">
        <f>E49</f>
        <v>0.64</v>
      </c>
      <c r="H49" s="29">
        <f>D49*B49/1000</f>
        <v>0.64</v>
      </c>
      <c r="I49" s="30">
        <f>G49*F49</f>
        <v>45.209600000000002</v>
      </c>
    </row>
    <row r="50" spans="1:9" s="19" customFormat="1" ht="15.95" customHeight="1">
      <c r="A50" s="31">
        <f>E50*F50</f>
        <v>46.886400000000002</v>
      </c>
      <c r="B50" s="8">
        <v>32</v>
      </c>
      <c r="C50" s="49" t="s">
        <v>36</v>
      </c>
      <c r="D50" s="8">
        <v>20</v>
      </c>
      <c r="E50" s="28">
        <f>D50*B50/1000</f>
        <v>0.64</v>
      </c>
      <c r="F50" s="31">
        <v>73.260000000000005</v>
      </c>
      <c r="G50" s="55">
        <f>E50</f>
        <v>0.64</v>
      </c>
      <c r="H50" s="29">
        <f>D50*B50/1000</f>
        <v>0.64</v>
      </c>
      <c r="I50" s="30">
        <f>G50*F50</f>
        <v>46.886400000000002</v>
      </c>
    </row>
    <row r="51" spans="1:9" s="19" customFormat="1" ht="15.95" customHeight="1">
      <c r="A51" s="31">
        <f>SUM(A49:A50)</f>
        <v>92.096000000000004</v>
      </c>
      <c r="B51" s="9"/>
      <c r="C51" s="9" t="s">
        <v>21</v>
      </c>
      <c r="D51" s="8"/>
      <c r="E51" s="28"/>
      <c r="F51" s="31"/>
      <c r="G51" s="10"/>
      <c r="H51" s="29">
        <f>D51*B51/1000</f>
        <v>0</v>
      </c>
      <c r="I51" s="30">
        <f>G51*F51</f>
        <v>0</v>
      </c>
    </row>
    <row r="52" spans="1:9" s="19" customFormat="1" ht="15.95" customHeight="1">
      <c r="A52" s="24">
        <f>A51/B49</f>
        <v>2.8780000000000001</v>
      </c>
      <c r="B52" s="15"/>
      <c r="C52" s="9" t="s">
        <v>22</v>
      </c>
      <c r="D52" s="8"/>
      <c r="E52" s="28"/>
      <c r="F52" s="24">
        <f>A52</f>
        <v>2.8780000000000001</v>
      </c>
      <c r="G52" s="10"/>
      <c r="H52" s="29">
        <f>D52*B52/1000</f>
        <v>0</v>
      </c>
      <c r="I52" s="30">
        <f>G52*F52</f>
        <v>0</v>
      </c>
    </row>
    <row r="53" spans="1:9" s="19" customFormat="1" ht="15.95" customHeight="1">
      <c r="A53" s="24"/>
      <c r="B53" s="15"/>
      <c r="C53" s="9"/>
      <c r="D53" s="8"/>
      <c r="E53" s="28"/>
      <c r="F53" s="24"/>
      <c r="G53" s="10"/>
      <c r="H53" s="29"/>
      <c r="I53" s="30"/>
    </row>
    <row r="54" spans="1:9" s="19" customFormat="1" ht="15.95" customHeight="1">
      <c r="A54" s="52"/>
      <c r="B54" s="32">
        <v>30</v>
      </c>
      <c r="C54" s="53" t="s">
        <v>40</v>
      </c>
      <c r="D54" s="9"/>
      <c r="E54" s="10"/>
      <c r="F54" s="54"/>
      <c r="G54" s="10"/>
      <c r="H54" s="29"/>
      <c r="I54" s="30"/>
    </row>
    <row r="55" spans="1:9" s="19" customFormat="1" ht="15.95" customHeight="1">
      <c r="A55" s="31">
        <f>E55*F55</f>
        <v>82.56</v>
      </c>
      <c r="B55" s="8">
        <v>32</v>
      </c>
      <c r="C55" s="49" t="s">
        <v>40</v>
      </c>
      <c r="D55" s="8">
        <v>30</v>
      </c>
      <c r="E55" s="28">
        <f>D55*B55/1000</f>
        <v>0.96</v>
      </c>
      <c r="F55" s="31">
        <v>86</v>
      </c>
      <c r="G55" s="55">
        <f>E55</f>
        <v>0.96</v>
      </c>
      <c r="H55" s="29">
        <f>D55*B55/1000</f>
        <v>0.96</v>
      </c>
      <c r="I55" s="30">
        <f>G55*F55</f>
        <v>82.56</v>
      </c>
    </row>
    <row r="56" spans="1:9" s="19" customFormat="1" ht="15.95" customHeight="1">
      <c r="A56" s="31">
        <f>SUM(A55)</f>
        <v>82.56</v>
      </c>
      <c r="B56" s="9"/>
      <c r="C56" s="9" t="s">
        <v>21</v>
      </c>
      <c r="D56" s="8"/>
      <c r="E56" s="28"/>
      <c r="F56" s="31"/>
      <c r="G56" s="10"/>
      <c r="H56" s="29">
        <f>D56*B56/1000</f>
        <v>0</v>
      </c>
      <c r="I56" s="30">
        <f>G56*F56</f>
        <v>0</v>
      </c>
    </row>
    <row r="57" spans="1:9" s="19" customFormat="1" ht="15.95" customHeight="1">
      <c r="A57" s="24">
        <f>A56/B55</f>
        <v>2.58</v>
      </c>
      <c r="B57" s="15"/>
      <c r="C57" s="9" t="s">
        <v>22</v>
      </c>
      <c r="D57" s="8"/>
      <c r="E57" s="28"/>
      <c r="F57" s="24">
        <f>A57</f>
        <v>2.58</v>
      </c>
      <c r="G57" s="10"/>
      <c r="H57" s="29">
        <f>D57*B57/1000</f>
        <v>0</v>
      </c>
      <c r="I57" s="30">
        <f>G57*F57</f>
        <v>0</v>
      </c>
    </row>
    <row r="58" spans="1:9" s="19" customFormat="1" ht="15.95" customHeight="1">
      <c r="A58" s="24"/>
      <c r="B58" s="15"/>
      <c r="C58" s="9"/>
      <c r="D58" s="8"/>
      <c r="E58" s="28"/>
      <c r="F58" s="24"/>
      <c r="G58" s="10"/>
      <c r="H58" s="29"/>
      <c r="I58" s="30"/>
    </row>
    <row r="59" spans="1:9" s="19" customFormat="1" ht="15.95" customHeight="1">
      <c r="A59" s="52"/>
      <c r="B59" s="32">
        <v>25</v>
      </c>
      <c r="C59" s="53" t="s">
        <v>26</v>
      </c>
      <c r="D59" s="9"/>
      <c r="E59" s="10"/>
      <c r="F59" s="54"/>
      <c r="G59" s="10"/>
      <c r="H59" s="29"/>
      <c r="I59" s="30"/>
    </row>
    <row r="60" spans="1:9" s="19" customFormat="1" ht="15.95" customHeight="1">
      <c r="A60" s="31">
        <f>E60*F60</f>
        <v>58.400000000000006</v>
      </c>
      <c r="B60" s="8">
        <v>32</v>
      </c>
      <c r="C60" s="49" t="s">
        <v>27</v>
      </c>
      <c r="D60" s="8">
        <v>25</v>
      </c>
      <c r="E60" s="28">
        <f>D60*B60/1000</f>
        <v>0.8</v>
      </c>
      <c r="F60" s="31">
        <v>73</v>
      </c>
      <c r="G60" s="55"/>
      <c r="H60" s="29">
        <f>D60*B60/1000</f>
        <v>0.8</v>
      </c>
      <c r="I60" s="30">
        <f>G60*F60</f>
        <v>0</v>
      </c>
    </row>
    <row r="61" spans="1:9" s="19" customFormat="1" ht="15.95" customHeight="1">
      <c r="A61" s="31">
        <f>SUM(A60)</f>
        <v>58.400000000000006</v>
      </c>
      <c r="B61" s="9"/>
      <c r="C61" s="9" t="s">
        <v>21</v>
      </c>
      <c r="D61" s="8"/>
      <c r="E61" s="28"/>
      <c r="F61" s="31"/>
      <c r="G61" s="10"/>
      <c r="H61" s="29">
        <f>D61*B61/1000</f>
        <v>0</v>
      </c>
      <c r="I61" s="30">
        <f>G61*F61</f>
        <v>0</v>
      </c>
    </row>
    <row r="62" spans="1:9" s="19" customFormat="1" ht="15.95" customHeight="1">
      <c r="A62" s="24">
        <f>A61/B60</f>
        <v>1.8250000000000002</v>
      </c>
      <c r="B62" s="15"/>
      <c r="C62" s="9" t="s">
        <v>22</v>
      </c>
      <c r="D62" s="8"/>
      <c r="E62" s="28"/>
      <c r="F62" s="24">
        <f>A62</f>
        <v>1.8250000000000002</v>
      </c>
      <c r="G62" s="10"/>
      <c r="H62" s="29">
        <f>D62*B62/1000</f>
        <v>0</v>
      </c>
      <c r="I62" s="30">
        <f>G62*F62</f>
        <v>0</v>
      </c>
    </row>
    <row r="63" spans="1:9" s="19" customFormat="1" ht="15.95" customHeight="1">
      <c r="A63" s="24"/>
      <c r="B63" s="15"/>
      <c r="C63" s="9"/>
      <c r="D63" s="8"/>
      <c r="E63" s="28"/>
      <c r="F63" s="24"/>
      <c r="G63" s="10"/>
      <c r="H63" s="29"/>
      <c r="I63" s="30"/>
    </row>
    <row r="64" spans="1:9" s="19" customFormat="1" ht="15.95" customHeight="1">
      <c r="A64" s="52"/>
      <c r="B64" s="32">
        <v>25</v>
      </c>
      <c r="C64" s="53" t="s">
        <v>28</v>
      </c>
      <c r="D64" s="9"/>
      <c r="E64" s="10"/>
      <c r="F64" s="54"/>
      <c r="G64" s="10"/>
      <c r="H64" s="29"/>
      <c r="I64" s="30"/>
    </row>
    <row r="65" spans="1:9" s="19" customFormat="1" ht="15.95" customHeight="1">
      <c r="A65" s="31">
        <f>E65*F65</f>
        <v>56.800000000000004</v>
      </c>
      <c r="B65" s="8">
        <v>32</v>
      </c>
      <c r="C65" s="49" t="s">
        <v>29</v>
      </c>
      <c r="D65" s="8">
        <v>25</v>
      </c>
      <c r="E65" s="28">
        <f>D65*B65/1000</f>
        <v>0.8</v>
      </c>
      <c r="F65" s="31">
        <v>71</v>
      </c>
      <c r="G65" s="55">
        <f>E65</f>
        <v>0.8</v>
      </c>
      <c r="H65" s="29">
        <f>D65*B65/1000</f>
        <v>0.8</v>
      </c>
      <c r="I65" s="30">
        <f>G65*F65</f>
        <v>56.800000000000004</v>
      </c>
    </row>
    <row r="66" spans="1:9" s="19" customFormat="1" ht="15.95" customHeight="1">
      <c r="A66" s="31">
        <f>SUM(A65)</f>
        <v>56.800000000000004</v>
      </c>
      <c r="B66" s="9"/>
      <c r="C66" s="9" t="s">
        <v>21</v>
      </c>
      <c r="D66" s="8"/>
      <c r="E66" s="28"/>
      <c r="F66" s="31"/>
      <c r="G66" s="10"/>
      <c r="H66" s="29">
        <f>D66*B66/1000</f>
        <v>0</v>
      </c>
      <c r="I66" s="30">
        <f>G66*F66</f>
        <v>0</v>
      </c>
    </row>
    <row r="67" spans="1:9" s="19" customFormat="1" ht="15.95" customHeight="1">
      <c r="A67" s="24">
        <f>A66/B65</f>
        <v>1.7750000000000001</v>
      </c>
      <c r="B67" s="15"/>
      <c r="C67" s="9" t="s">
        <v>22</v>
      </c>
      <c r="D67" s="8"/>
      <c r="E67" s="28"/>
      <c r="F67" s="24">
        <f>A67</f>
        <v>1.7750000000000001</v>
      </c>
      <c r="G67" s="10"/>
      <c r="H67" s="29">
        <f>D67*B67/1000</f>
        <v>0</v>
      </c>
      <c r="I67" s="30">
        <f>G67*F67</f>
        <v>0</v>
      </c>
    </row>
    <row r="68" spans="1:9" s="19" customFormat="1" ht="15.95" customHeight="1">
      <c r="A68" s="24"/>
      <c r="B68" s="15"/>
      <c r="C68" s="9"/>
      <c r="D68" s="8"/>
      <c r="E68" s="28"/>
      <c r="F68" s="24"/>
      <c r="G68" s="10"/>
      <c r="H68" s="29"/>
      <c r="I68" s="30"/>
    </row>
    <row r="69" spans="1:9" s="19" customFormat="1" ht="15.95" customHeight="1">
      <c r="A69" s="24">
        <f>A66+A56+A51+A33+A40+A45+A61+A23</f>
        <v>2244.8863999999999</v>
      </c>
      <c r="B69" s="9"/>
      <c r="C69" s="15" t="s">
        <v>30</v>
      </c>
      <c r="D69" s="9"/>
      <c r="E69" s="10"/>
      <c r="F69" s="24">
        <f>F70*B65</f>
        <v>2244.8863999999999</v>
      </c>
      <c r="G69" s="10"/>
      <c r="H69" s="7"/>
      <c r="I69" s="30">
        <f>SUM(I14:I68)</f>
        <v>2244.8864000000003</v>
      </c>
    </row>
    <row r="70" spans="1:9" s="19" customFormat="1" ht="15.95" customHeight="1">
      <c r="A70" s="24">
        <f>A69/B65</f>
        <v>70.152699999999996</v>
      </c>
      <c r="B70" s="9"/>
      <c r="C70" s="15" t="s">
        <v>22</v>
      </c>
      <c r="D70" s="9"/>
      <c r="E70" s="10"/>
      <c r="F70" s="24">
        <f>A70</f>
        <v>70.152699999999996</v>
      </c>
      <c r="G70" s="10"/>
      <c r="H70" s="29"/>
      <c r="I70" s="30"/>
    </row>
    <row r="71" spans="1:9" s="19" customFormat="1" ht="15.95" customHeight="1">
      <c r="C71" s="1273" t="s">
        <v>31</v>
      </c>
      <c r="D71" s="1273"/>
      <c r="E71" s="1273"/>
      <c r="F71" s="1273"/>
      <c r="G71" s="1273"/>
      <c r="H71" s="56"/>
      <c r="I71" s="2"/>
    </row>
    <row r="72" spans="1:9" s="19" customFormat="1" ht="15.95" customHeight="1">
      <c r="C72" s="1273" t="s">
        <v>32</v>
      </c>
      <c r="D72" s="1273"/>
      <c r="E72" s="1273"/>
      <c r="F72" s="1273"/>
      <c r="G72" s="1273"/>
      <c r="H72" s="56"/>
      <c r="I72" s="2"/>
    </row>
    <row r="73" spans="1:9" s="19" customFormat="1" ht="15.95" customHeight="1">
      <c r="B73" s="57"/>
      <c r="C73" s="57" t="s">
        <v>33</v>
      </c>
      <c r="D73" s="57"/>
      <c r="E73" s="57"/>
      <c r="F73" s="57"/>
      <c r="G73" s="57"/>
      <c r="H73" s="2"/>
      <c r="I73" s="2"/>
    </row>
    <row r="74" spans="1:9" s="1" customFormat="1"/>
  </sheetData>
  <mergeCells count="12">
    <mergeCell ref="B2:G2"/>
    <mergeCell ref="B3:G3"/>
    <mergeCell ref="B4:B5"/>
    <mergeCell ref="C4:C5"/>
    <mergeCell ref="D4:D5"/>
    <mergeCell ref="E4:E5"/>
    <mergeCell ref="F5:G5"/>
    <mergeCell ref="F6:G6"/>
    <mergeCell ref="F8:G8"/>
    <mergeCell ref="C26:D26"/>
    <mergeCell ref="C71:G71"/>
    <mergeCell ref="C72:G72"/>
  </mergeCells>
  <pageMargins left="0.7" right="0.7" top="0.75" bottom="0.75" header="0.3" footer="0.3"/>
  <pageSetup paperSize="9" scale="52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69"/>
  <sheetViews>
    <sheetView view="pageBreakPreview" topLeftCell="A34" zoomScale="84" zoomScaleSheetLayoutView="84" workbookViewId="0">
      <selection activeCell="N67" sqref="N67"/>
    </sheetView>
  </sheetViews>
  <sheetFormatPr defaultRowHeight="15"/>
  <cols>
    <col min="1" max="1" width="12.7109375" style="58" customWidth="1"/>
    <col min="2" max="2" width="10.7109375" style="58" customWidth="1"/>
    <col min="3" max="3" width="50.7109375" style="58" customWidth="1"/>
    <col min="4" max="4" width="10.7109375" style="58" customWidth="1"/>
    <col min="5" max="7" width="12.7109375" style="58" customWidth="1"/>
    <col min="8" max="8" width="10.7109375" style="58" customWidth="1"/>
    <col min="9" max="9" width="12.7109375" style="58" customWidth="1"/>
    <col min="10" max="16384" width="9.140625" style="58"/>
  </cols>
  <sheetData>
    <row r="1" spans="1:9" s="1" customFormat="1" ht="15.95" customHeight="1">
      <c r="H1" s="2"/>
      <c r="I1" s="2"/>
    </row>
    <row r="2" spans="1:9" s="1" customFormat="1" ht="15.95" customHeight="1">
      <c r="A2" s="3"/>
      <c r="B2" s="1274" t="s">
        <v>0</v>
      </c>
      <c r="C2" s="1274"/>
      <c r="D2" s="1274"/>
      <c r="E2" s="1274"/>
      <c r="F2" s="1274"/>
      <c r="G2" s="1274"/>
      <c r="H2" s="2"/>
      <c r="I2" s="2"/>
    </row>
    <row r="3" spans="1:9" s="1" customFormat="1" ht="15.95" customHeight="1">
      <c r="A3" s="3"/>
      <c r="B3" s="1274"/>
      <c r="C3" s="1274"/>
      <c r="D3" s="1274"/>
      <c r="E3" s="1274"/>
      <c r="F3" s="1274"/>
      <c r="G3" s="1274"/>
      <c r="H3" s="2"/>
      <c r="I3" s="2"/>
    </row>
    <row r="4" spans="1:9" s="1" customFormat="1" ht="30" customHeight="1">
      <c r="A4" s="3"/>
      <c r="B4" s="1275"/>
      <c r="C4" s="1277" t="s">
        <v>1</v>
      </c>
      <c r="D4" s="1279" t="s">
        <v>2</v>
      </c>
      <c r="E4" s="1281" t="s">
        <v>3</v>
      </c>
      <c r="F4" s="4"/>
      <c r="G4" s="5"/>
      <c r="H4" s="2"/>
      <c r="I4" s="2"/>
    </row>
    <row r="5" spans="1:9" s="1" customFormat="1" ht="30" customHeight="1">
      <c r="A5" s="6"/>
      <c r="B5" s="1276"/>
      <c r="C5" s="1278"/>
      <c r="D5" s="1280"/>
      <c r="E5" s="1282"/>
      <c r="F5" s="1283" t="s">
        <v>4</v>
      </c>
      <c r="G5" s="1284"/>
      <c r="H5" s="2"/>
      <c r="I5" s="2"/>
    </row>
    <row r="6" spans="1:9" s="1" customFormat="1" ht="15.95" customHeight="1">
      <c r="A6" s="7"/>
      <c r="B6" s="8"/>
      <c r="C6" s="9"/>
      <c r="D6" s="10"/>
      <c r="E6" s="11"/>
      <c r="F6" s="1267" t="s">
        <v>5</v>
      </c>
      <c r="G6" s="1268"/>
      <c r="H6" s="2"/>
      <c r="I6" s="2"/>
    </row>
    <row r="7" spans="1:9" s="1" customFormat="1" ht="15.95" customHeight="1">
      <c r="A7" s="7"/>
      <c r="B7" s="12"/>
      <c r="C7" s="9"/>
      <c r="D7" s="10"/>
      <c r="E7" s="11"/>
      <c r="F7" s="13"/>
      <c r="G7" s="171"/>
      <c r="H7" s="2"/>
      <c r="I7" s="2"/>
    </row>
    <row r="8" spans="1:9" s="1" customFormat="1" ht="15.95" customHeight="1">
      <c r="A8" s="7"/>
      <c r="B8" s="12"/>
      <c r="C8" s="9"/>
      <c r="D8" s="10"/>
      <c r="E8" s="11"/>
      <c r="F8" s="1269"/>
      <c r="G8" s="1270"/>
      <c r="H8" s="2"/>
      <c r="I8" s="2"/>
    </row>
    <row r="9" spans="1:9" s="1" customFormat="1" ht="15.95" customHeight="1">
      <c r="A9" s="7"/>
      <c r="B9" s="12"/>
      <c r="C9" s="15"/>
      <c r="D9" s="10"/>
      <c r="E9" s="11"/>
      <c r="F9" s="4"/>
      <c r="G9" s="16"/>
      <c r="H9" s="2"/>
      <c r="I9" s="2"/>
    </row>
    <row r="10" spans="1:9" s="1" customFormat="1" ht="15.95" customHeight="1">
      <c r="A10" s="17"/>
      <c r="B10" s="18"/>
      <c r="C10" s="9"/>
      <c r="D10" s="10"/>
      <c r="E10" s="11"/>
      <c r="F10" s="4"/>
      <c r="G10" s="16"/>
      <c r="H10" s="2"/>
      <c r="I10" s="2"/>
    </row>
    <row r="11" spans="1:9" s="1" customFormat="1" ht="20.100000000000001" customHeight="1">
      <c r="A11" s="3"/>
      <c r="B11" s="19"/>
      <c r="C11" s="20" t="s">
        <v>79</v>
      </c>
      <c r="D11" s="5"/>
      <c r="E11" s="4"/>
      <c r="F11" s="4"/>
      <c r="G11" s="5"/>
      <c r="H11" s="2"/>
      <c r="I11" s="2"/>
    </row>
    <row r="12" spans="1:9" s="1" customFormat="1" ht="60" customHeight="1">
      <c r="A12" s="21" t="s">
        <v>6</v>
      </c>
      <c r="B12" s="22" t="s">
        <v>7</v>
      </c>
      <c r="C12" s="22" t="s">
        <v>8</v>
      </c>
      <c r="D12" s="22" t="s">
        <v>9</v>
      </c>
      <c r="E12" s="23" t="s">
        <v>10</v>
      </c>
      <c r="F12" s="22" t="s">
        <v>11</v>
      </c>
      <c r="G12" s="23" t="s">
        <v>12</v>
      </c>
      <c r="H12" s="2"/>
      <c r="I12" s="2"/>
    </row>
    <row r="13" spans="1:9" s="1" customFormat="1" ht="20.100000000000001" customHeight="1">
      <c r="A13" s="24"/>
      <c r="B13" s="25"/>
      <c r="C13" s="26" t="s">
        <v>64</v>
      </c>
      <c r="D13" s="22"/>
      <c r="E13" s="23"/>
      <c r="F13" s="25"/>
      <c r="G13" s="23"/>
      <c r="H13" s="2"/>
      <c r="I13" s="2"/>
    </row>
    <row r="14" spans="1:9" s="19" customFormat="1" ht="15.95" customHeight="1">
      <c r="A14" s="24"/>
      <c r="B14" s="9"/>
      <c r="C14" s="27"/>
      <c r="D14" s="12"/>
      <c r="E14" s="28"/>
      <c r="F14" s="24"/>
      <c r="G14" s="28"/>
      <c r="H14" s="29"/>
      <c r="I14" s="30"/>
    </row>
    <row r="15" spans="1:9" s="165" customFormat="1" ht="15" customHeight="1">
      <c r="A15" s="156"/>
      <c r="B15" s="157" t="s">
        <v>80</v>
      </c>
      <c r="C15" s="158" t="s">
        <v>74</v>
      </c>
      <c r="D15" s="159"/>
      <c r="E15" s="160"/>
      <c r="F15" s="161"/>
      <c r="G15" s="162"/>
      <c r="H15" s="163"/>
      <c r="I15" s="164"/>
    </row>
    <row r="16" spans="1:9" s="19" customFormat="1" ht="15.95" customHeight="1">
      <c r="A16" s="31">
        <f>E16*F16</f>
        <v>37.518000000000001</v>
      </c>
      <c r="B16" s="8">
        <v>2</v>
      </c>
      <c r="C16" s="9" t="s">
        <v>15</v>
      </c>
      <c r="D16" s="8">
        <v>52</v>
      </c>
      <c r="E16" s="28">
        <f>B16*D16/1000</f>
        <v>0.104</v>
      </c>
      <c r="F16" s="31">
        <v>360.75</v>
      </c>
      <c r="G16" s="33">
        <f>E16+E27</f>
        <v>0.26</v>
      </c>
      <c r="H16" s="29">
        <f>D16*B16/1000</f>
        <v>0.104</v>
      </c>
      <c r="I16" s="30">
        <f>G16*F16</f>
        <v>93.795000000000002</v>
      </c>
    </row>
    <row r="17" spans="1:9" s="165" customFormat="1" ht="15" customHeight="1">
      <c r="A17" s="31">
        <f t="shared" ref="A17:A22" si="0">E17*F17</f>
        <v>0.95</v>
      </c>
      <c r="B17" s="8">
        <v>2</v>
      </c>
      <c r="C17" s="159" t="s">
        <v>75</v>
      </c>
      <c r="D17" s="166">
        <v>19</v>
      </c>
      <c r="E17" s="162">
        <f t="shared" ref="E17:E22" si="1">D17*B17/1000</f>
        <v>3.7999999999999999E-2</v>
      </c>
      <c r="F17" s="156">
        <v>25</v>
      </c>
      <c r="G17" s="167">
        <f>E17</f>
        <v>3.7999999999999999E-2</v>
      </c>
      <c r="H17" s="163">
        <f t="shared" ref="H17:H24" si="2">D17*B17/1000</f>
        <v>3.7999999999999999E-2</v>
      </c>
      <c r="I17" s="164">
        <f t="shared" ref="I17:I24" si="3">G17*F17</f>
        <v>0.95</v>
      </c>
    </row>
    <row r="18" spans="1:9" s="165" customFormat="1" ht="15" customHeight="1">
      <c r="A18" s="31">
        <f t="shared" si="0"/>
        <v>1.5241199999999999</v>
      </c>
      <c r="B18" s="8">
        <v>2</v>
      </c>
      <c r="C18" s="159" t="s">
        <v>76</v>
      </c>
      <c r="D18" s="166">
        <v>39</v>
      </c>
      <c r="E18" s="162">
        <f t="shared" si="1"/>
        <v>7.8E-2</v>
      </c>
      <c r="F18" s="156">
        <v>19.54</v>
      </c>
      <c r="G18" s="167">
        <f>E18</f>
        <v>7.8E-2</v>
      </c>
      <c r="H18" s="163">
        <f t="shared" si="2"/>
        <v>7.8E-2</v>
      </c>
      <c r="I18" s="164">
        <f t="shared" si="3"/>
        <v>1.5241199999999999</v>
      </c>
    </row>
    <row r="19" spans="1:9" s="165" customFormat="1" ht="15" customHeight="1">
      <c r="A19" s="31">
        <f t="shared" si="0"/>
        <v>0.55664000000000002</v>
      </c>
      <c r="B19" s="8">
        <v>2</v>
      </c>
      <c r="C19" s="159" t="s">
        <v>16</v>
      </c>
      <c r="D19" s="166">
        <v>14</v>
      </c>
      <c r="E19" s="162">
        <f t="shared" si="1"/>
        <v>2.8000000000000001E-2</v>
      </c>
      <c r="F19" s="156">
        <v>19.88</v>
      </c>
      <c r="G19" s="167">
        <f>E19+E28</f>
        <v>5.2000000000000005E-2</v>
      </c>
      <c r="H19" s="163">
        <f t="shared" si="2"/>
        <v>2.8000000000000001E-2</v>
      </c>
      <c r="I19" s="164">
        <f t="shared" si="3"/>
        <v>1.03376</v>
      </c>
    </row>
    <row r="20" spans="1:9" s="165" customFormat="1" ht="15" customHeight="1">
      <c r="A20" s="31">
        <f t="shared" si="0"/>
        <v>0.57999999999999996</v>
      </c>
      <c r="B20" s="8">
        <v>2</v>
      </c>
      <c r="C20" s="159" t="s">
        <v>52</v>
      </c>
      <c r="D20" s="166">
        <v>10</v>
      </c>
      <c r="E20" s="162">
        <f t="shared" si="1"/>
        <v>0.02</v>
      </c>
      <c r="F20" s="156">
        <v>29</v>
      </c>
      <c r="G20" s="167">
        <f>E20</f>
        <v>0.02</v>
      </c>
      <c r="H20" s="163">
        <f t="shared" si="2"/>
        <v>0.02</v>
      </c>
      <c r="I20" s="164">
        <f t="shared" si="3"/>
        <v>0.57999999999999996</v>
      </c>
    </row>
    <row r="21" spans="1:9" s="165" customFormat="1" ht="15" customHeight="1">
      <c r="A21" s="31">
        <f t="shared" si="0"/>
        <v>0.73039999999999994</v>
      </c>
      <c r="B21" s="8">
        <v>2</v>
      </c>
      <c r="C21" s="159" t="s">
        <v>17</v>
      </c>
      <c r="D21" s="166">
        <v>4</v>
      </c>
      <c r="E21" s="162">
        <f t="shared" si="1"/>
        <v>8.0000000000000002E-3</v>
      </c>
      <c r="F21" s="156">
        <v>91.3</v>
      </c>
      <c r="G21" s="167">
        <f>E21</f>
        <v>8.0000000000000002E-3</v>
      </c>
      <c r="H21" s="163">
        <f t="shared" si="2"/>
        <v>8.0000000000000002E-3</v>
      </c>
      <c r="I21" s="164">
        <f t="shared" si="3"/>
        <v>0.73039999999999994</v>
      </c>
    </row>
    <row r="22" spans="1:9" s="165" customFormat="1" ht="15" customHeight="1">
      <c r="A22" s="31">
        <f t="shared" si="0"/>
        <v>2.4E-2</v>
      </c>
      <c r="B22" s="8">
        <v>2</v>
      </c>
      <c r="C22" s="159" t="s">
        <v>37</v>
      </c>
      <c r="D22" s="166">
        <v>1</v>
      </c>
      <c r="E22" s="162">
        <f t="shared" si="1"/>
        <v>2E-3</v>
      </c>
      <c r="F22" s="156">
        <v>12</v>
      </c>
      <c r="G22" s="167">
        <f>E22+E32+E39</f>
        <v>6.0000000000000001E-3</v>
      </c>
      <c r="H22" s="163">
        <f t="shared" si="2"/>
        <v>2E-3</v>
      </c>
      <c r="I22" s="164">
        <f t="shared" si="3"/>
        <v>7.2000000000000008E-2</v>
      </c>
    </row>
    <row r="23" spans="1:9" s="165" customFormat="1" ht="15" customHeight="1">
      <c r="A23" s="156">
        <f>SUM(A16:A22)</f>
        <v>41.883160000000004</v>
      </c>
      <c r="B23" s="166"/>
      <c r="C23" s="159" t="s">
        <v>21</v>
      </c>
      <c r="D23" s="166"/>
      <c r="E23" s="162"/>
      <c r="F23" s="156"/>
      <c r="G23" s="167"/>
      <c r="H23" s="163">
        <f t="shared" si="2"/>
        <v>0</v>
      </c>
      <c r="I23" s="164">
        <f t="shared" si="3"/>
        <v>0</v>
      </c>
    </row>
    <row r="24" spans="1:9" s="165" customFormat="1" ht="15" customHeight="1">
      <c r="A24" s="168">
        <f>A23/B22</f>
        <v>20.941580000000002</v>
      </c>
      <c r="B24" s="159"/>
      <c r="C24" s="159" t="s">
        <v>22</v>
      </c>
      <c r="D24" s="166"/>
      <c r="E24" s="162"/>
      <c r="F24" s="168">
        <f>A24</f>
        <v>20.941580000000002</v>
      </c>
      <c r="G24" s="167"/>
      <c r="H24" s="163">
        <f t="shared" si="2"/>
        <v>0</v>
      </c>
      <c r="I24" s="164">
        <f t="shared" si="3"/>
        <v>0</v>
      </c>
    </row>
    <row r="25" spans="1:9" s="165" customFormat="1" ht="15" customHeight="1">
      <c r="A25" s="168"/>
      <c r="B25" s="159"/>
      <c r="C25" s="169"/>
      <c r="D25" s="170"/>
      <c r="E25" s="162"/>
      <c r="F25" s="168"/>
      <c r="G25" s="167"/>
      <c r="H25" s="163"/>
      <c r="I25" s="164"/>
    </row>
    <row r="26" spans="1:9" s="19" customFormat="1" ht="15.95" customHeight="1">
      <c r="A26" s="31"/>
      <c r="B26" s="32">
        <v>100</v>
      </c>
      <c r="C26" s="1271" t="s">
        <v>65</v>
      </c>
      <c r="D26" s="1272"/>
      <c r="E26" s="28"/>
      <c r="F26" s="8"/>
      <c r="G26" s="28"/>
      <c r="H26" s="29"/>
      <c r="I26" s="30"/>
    </row>
    <row r="27" spans="1:9" s="19" customFormat="1" ht="15.95" customHeight="1">
      <c r="A27" s="31">
        <f>E27*F27</f>
        <v>56.277000000000001</v>
      </c>
      <c r="B27" s="8">
        <v>2</v>
      </c>
      <c r="C27" s="9" t="s">
        <v>15</v>
      </c>
      <c r="D27" s="8">
        <v>78</v>
      </c>
      <c r="E27" s="28">
        <f>B27*D27/1000</f>
        <v>0.156</v>
      </c>
      <c r="F27" s="31">
        <v>360.75</v>
      </c>
      <c r="G27" s="33"/>
      <c r="H27" s="29">
        <f>D27*B27/1000</f>
        <v>0.156</v>
      </c>
      <c r="I27" s="30">
        <f>G27*F27</f>
        <v>0</v>
      </c>
    </row>
    <row r="28" spans="1:9" s="40" customFormat="1" ht="15.95" customHeight="1">
      <c r="A28" s="31">
        <f t="shared" ref="A28:A32" si="4">E28*F28</f>
        <v>0.47711999999999999</v>
      </c>
      <c r="B28" s="8">
        <v>2</v>
      </c>
      <c r="C28" s="34" t="s">
        <v>16</v>
      </c>
      <c r="D28" s="35">
        <v>12</v>
      </c>
      <c r="E28" s="36">
        <f t="shared" ref="E28" si="5">D28*B28/1000</f>
        <v>2.4E-2</v>
      </c>
      <c r="F28" s="37">
        <v>19.88</v>
      </c>
      <c r="G28" s="33"/>
      <c r="H28" s="38">
        <f t="shared" ref="H28" si="6">D28*B28/1000</f>
        <v>2.4E-2</v>
      </c>
      <c r="I28" s="39">
        <f t="shared" ref="I28" si="7">G28*F28</f>
        <v>0</v>
      </c>
    </row>
    <row r="29" spans="1:9" s="40" customFormat="1" ht="15.95" customHeight="1">
      <c r="A29" s="31">
        <f t="shared" si="4"/>
        <v>6.2039999999999997</v>
      </c>
      <c r="B29" s="8">
        <v>2</v>
      </c>
      <c r="C29" s="34" t="s">
        <v>46</v>
      </c>
      <c r="D29" s="35">
        <v>6</v>
      </c>
      <c r="E29" s="36">
        <f>D29*B29/1000</f>
        <v>1.2E-2</v>
      </c>
      <c r="F29" s="37">
        <v>517</v>
      </c>
      <c r="G29" s="33">
        <f>E29+E38</f>
        <v>3.2000000000000001E-2</v>
      </c>
      <c r="H29" s="38">
        <f>D29*B29/1000</f>
        <v>1.2E-2</v>
      </c>
      <c r="I29" s="39">
        <f>G29*F29</f>
        <v>16.544</v>
      </c>
    </row>
    <row r="30" spans="1:9" s="48" customFormat="1" ht="15.95" customHeight="1">
      <c r="A30" s="31">
        <f t="shared" si="4"/>
        <v>0.50080000000000002</v>
      </c>
      <c r="B30" s="8">
        <v>2</v>
      </c>
      <c r="C30" s="41" t="s">
        <v>18</v>
      </c>
      <c r="D30" s="42">
        <v>10</v>
      </c>
      <c r="E30" s="43">
        <f>D30*B30/1000</f>
        <v>0.02</v>
      </c>
      <c r="F30" s="44">
        <v>25.04</v>
      </c>
      <c r="G30" s="45">
        <f>E30</f>
        <v>0.02</v>
      </c>
      <c r="H30" s="46">
        <f t="shared" ref="H30" si="8">D30*B30/1000</f>
        <v>0.02</v>
      </c>
      <c r="I30" s="47">
        <f t="shared" ref="I30" si="9">G30*F30</f>
        <v>0.50080000000000002</v>
      </c>
    </row>
    <row r="31" spans="1:9" s="19" customFormat="1" ht="15.95" customHeight="1">
      <c r="A31" s="31">
        <f t="shared" si="4"/>
        <v>2.6279999999999997</v>
      </c>
      <c r="B31" s="8">
        <v>2</v>
      </c>
      <c r="C31" s="49" t="s">
        <v>27</v>
      </c>
      <c r="D31" s="8">
        <v>18</v>
      </c>
      <c r="E31" s="28">
        <f>D31*B31/1000</f>
        <v>3.5999999999999997E-2</v>
      </c>
      <c r="F31" s="31">
        <v>73</v>
      </c>
      <c r="G31" s="55">
        <f>E31+E55</f>
        <v>8.3799999999999986E-2</v>
      </c>
      <c r="H31" s="29">
        <f>D31*B31/1000</f>
        <v>3.5999999999999997E-2</v>
      </c>
      <c r="I31" s="30">
        <f>G31*F31</f>
        <v>6.1173999999999991</v>
      </c>
    </row>
    <row r="32" spans="1:9" s="19" customFormat="1" ht="15.95" customHeight="1">
      <c r="A32" s="31">
        <f t="shared" si="4"/>
        <v>2.4E-2</v>
      </c>
      <c r="B32" s="8">
        <v>2</v>
      </c>
      <c r="C32" s="49" t="s">
        <v>20</v>
      </c>
      <c r="D32" s="8">
        <v>1</v>
      </c>
      <c r="E32" s="28">
        <f>B32*D32/1000</f>
        <v>2E-3</v>
      </c>
      <c r="F32" s="31">
        <v>12</v>
      </c>
      <c r="G32" s="45"/>
      <c r="H32" s="29">
        <f>D32*B32/1000</f>
        <v>2E-3</v>
      </c>
      <c r="I32" s="30">
        <f>G32*F32</f>
        <v>0</v>
      </c>
    </row>
    <row r="33" spans="1:15" s="19" customFormat="1" ht="15.95" customHeight="1">
      <c r="A33" s="31">
        <f>SUM(A27:A32)</f>
        <v>66.110919999999993</v>
      </c>
      <c r="B33" s="8"/>
      <c r="C33" s="50" t="s">
        <v>21</v>
      </c>
      <c r="D33" s="8"/>
      <c r="E33" s="28"/>
      <c r="F33" s="31"/>
      <c r="G33" s="45"/>
      <c r="H33" s="29">
        <f>D33*B33/1000</f>
        <v>0</v>
      </c>
      <c r="I33" s="30">
        <f>G33*F33</f>
        <v>0</v>
      </c>
    </row>
    <row r="34" spans="1:15" s="19" customFormat="1" ht="15.95" customHeight="1">
      <c r="A34" s="24">
        <f>A33/B27</f>
        <v>33.055459999999997</v>
      </c>
      <c r="B34" s="8"/>
      <c r="C34" s="50" t="s">
        <v>22</v>
      </c>
      <c r="D34" s="8"/>
      <c r="E34" s="28"/>
      <c r="F34" s="24">
        <f>A34</f>
        <v>33.055459999999997</v>
      </c>
      <c r="G34" s="45"/>
      <c r="H34" s="29">
        <f>D34*B34/1000</f>
        <v>0</v>
      </c>
      <c r="I34" s="30">
        <f>G34*F34</f>
        <v>0</v>
      </c>
    </row>
    <row r="35" spans="1:15" s="19" customFormat="1" ht="15.95" customHeight="1">
      <c r="A35" s="24"/>
      <c r="B35" s="8"/>
      <c r="C35" s="51"/>
      <c r="D35" s="12"/>
      <c r="E35" s="28"/>
      <c r="F35" s="24"/>
      <c r="G35" s="33"/>
      <c r="H35" s="29"/>
      <c r="I35" s="30"/>
    </row>
    <row r="36" spans="1:15" s="19" customFormat="1" ht="15.95" customHeight="1">
      <c r="A36" s="52"/>
      <c r="B36" s="32">
        <v>200</v>
      </c>
      <c r="C36" s="53" t="s">
        <v>66</v>
      </c>
      <c r="D36" s="9"/>
      <c r="E36" s="10"/>
      <c r="F36" s="54"/>
      <c r="G36" s="28"/>
      <c r="H36" s="29"/>
      <c r="I36" s="30"/>
      <c r="O36" s="19" t="s">
        <v>23</v>
      </c>
    </row>
    <row r="37" spans="1:15" s="19" customFormat="1" ht="15.95" customHeight="1">
      <c r="A37" s="31">
        <f t="shared" ref="A37:A39" si="10">E37*F37</f>
        <v>8.4600000000000009</v>
      </c>
      <c r="B37" s="8">
        <v>2</v>
      </c>
      <c r="C37" s="49" t="s">
        <v>67</v>
      </c>
      <c r="D37" s="8">
        <v>94</v>
      </c>
      <c r="E37" s="28">
        <f>D37*B37/1000</f>
        <v>0.188</v>
      </c>
      <c r="F37" s="31">
        <v>45</v>
      </c>
      <c r="G37" s="55">
        <f>E37</f>
        <v>0.188</v>
      </c>
      <c r="H37" s="29">
        <f t="shared" ref="H37:H41" si="11">D37*B37/1000</f>
        <v>0.188</v>
      </c>
      <c r="I37" s="30">
        <f t="shared" ref="I37:I41" si="12">G37*F37</f>
        <v>8.4600000000000009</v>
      </c>
    </row>
    <row r="38" spans="1:15" s="40" customFormat="1" ht="15.95" customHeight="1">
      <c r="A38" s="31">
        <f t="shared" si="10"/>
        <v>10.34</v>
      </c>
      <c r="B38" s="8">
        <v>2</v>
      </c>
      <c r="C38" s="34" t="s">
        <v>46</v>
      </c>
      <c r="D38" s="35">
        <v>10</v>
      </c>
      <c r="E38" s="36">
        <f>D38*B38/1000</f>
        <v>0.02</v>
      </c>
      <c r="F38" s="37">
        <v>517</v>
      </c>
      <c r="G38" s="33"/>
      <c r="H38" s="38">
        <f>D38*B38/1000</f>
        <v>0.02</v>
      </c>
      <c r="I38" s="39">
        <f>G38*F38</f>
        <v>0</v>
      </c>
    </row>
    <row r="39" spans="1:15" s="19" customFormat="1" ht="15.95" customHeight="1">
      <c r="A39" s="31">
        <f t="shared" si="10"/>
        <v>2.4E-2</v>
      </c>
      <c r="B39" s="8">
        <v>2</v>
      </c>
      <c r="C39" s="49" t="s">
        <v>20</v>
      </c>
      <c r="D39" s="8">
        <v>1</v>
      </c>
      <c r="E39" s="28">
        <f>B39*D39/1000</f>
        <v>2E-3</v>
      </c>
      <c r="F39" s="31">
        <v>12</v>
      </c>
      <c r="G39" s="33"/>
      <c r="H39" s="29">
        <f t="shared" si="11"/>
        <v>2E-3</v>
      </c>
      <c r="I39" s="30">
        <f t="shared" si="12"/>
        <v>0</v>
      </c>
    </row>
    <row r="40" spans="1:15" s="19" customFormat="1" ht="15.95" customHeight="1">
      <c r="A40" s="31">
        <f>SUM(A37:A39)</f>
        <v>18.824000000000002</v>
      </c>
      <c r="B40" s="9"/>
      <c r="C40" s="9" t="s">
        <v>21</v>
      </c>
      <c r="D40" s="8"/>
      <c r="E40" s="28"/>
      <c r="F40" s="31"/>
      <c r="G40" s="10"/>
      <c r="H40" s="29">
        <f t="shared" si="11"/>
        <v>0</v>
      </c>
      <c r="I40" s="30">
        <f t="shared" si="12"/>
        <v>0</v>
      </c>
    </row>
    <row r="41" spans="1:15" s="19" customFormat="1" ht="15.95" customHeight="1">
      <c r="A41" s="24">
        <f>A40/B39</f>
        <v>9.4120000000000008</v>
      </c>
      <c r="B41" s="15"/>
      <c r="C41" s="9" t="s">
        <v>22</v>
      </c>
      <c r="D41" s="8"/>
      <c r="E41" s="28"/>
      <c r="F41" s="24">
        <f>A41</f>
        <v>9.4120000000000008</v>
      </c>
      <c r="G41" s="10"/>
      <c r="H41" s="29">
        <f t="shared" si="11"/>
        <v>0</v>
      </c>
      <c r="I41" s="30">
        <f t="shared" si="12"/>
        <v>0</v>
      </c>
    </row>
    <row r="42" spans="1:15" s="19" customFormat="1" ht="15.95" customHeight="1">
      <c r="A42" s="24"/>
      <c r="B42" s="8"/>
      <c r="C42" s="51"/>
      <c r="D42" s="12"/>
      <c r="E42" s="28"/>
      <c r="F42" s="24"/>
      <c r="G42" s="33"/>
      <c r="H42" s="29"/>
      <c r="I42" s="30"/>
    </row>
    <row r="43" spans="1:15" s="19" customFormat="1" ht="15.95" customHeight="1">
      <c r="A43" s="52"/>
      <c r="B43" s="32">
        <v>200</v>
      </c>
      <c r="C43" s="53" t="s">
        <v>68</v>
      </c>
      <c r="D43" s="9"/>
      <c r="E43" s="10"/>
      <c r="F43" s="54"/>
      <c r="G43" s="28"/>
      <c r="H43" s="29"/>
      <c r="I43" s="30"/>
      <c r="O43" s="19" t="s">
        <v>23</v>
      </c>
    </row>
    <row r="44" spans="1:15" s="19" customFormat="1" ht="15.95" customHeight="1">
      <c r="A44" s="31">
        <f>E44*F44</f>
        <v>3.4</v>
      </c>
      <c r="B44" s="8">
        <v>2</v>
      </c>
      <c r="C44" s="49" t="s">
        <v>69</v>
      </c>
      <c r="D44" s="8">
        <v>20</v>
      </c>
      <c r="E44" s="28">
        <f>D44*B44/1000</f>
        <v>0.04</v>
      </c>
      <c r="F44" s="31">
        <v>85</v>
      </c>
      <c r="G44" s="55">
        <f>E44</f>
        <v>0.04</v>
      </c>
      <c r="H44" s="29">
        <f>D44*B44/1000</f>
        <v>0.04</v>
      </c>
      <c r="I44" s="30">
        <f>G44*F44</f>
        <v>3.4</v>
      </c>
    </row>
    <row r="45" spans="1:15" s="19" customFormat="1" ht="15.95" customHeight="1">
      <c r="A45" s="31">
        <f>E45*F45</f>
        <v>2.56</v>
      </c>
      <c r="B45" s="8">
        <v>2</v>
      </c>
      <c r="C45" s="49" t="s">
        <v>36</v>
      </c>
      <c r="D45" s="8">
        <v>20</v>
      </c>
      <c r="E45" s="28">
        <f>D45*B45/1000</f>
        <v>0.04</v>
      </c>
      <c r="F45" s="31">
        <v>64</v>
      </c>
      <c r="G45" s="55">
        <f>E45</f>
        <v>0.04</v>
      </c>
      <c r="H45" s="29">
        <f>D45*B45/1000</f>
        <v>0.04</v>
      </c>
      <c r="I45" s="30">
        <f>G45*F45</f>
        <v>2.56</v>
      </c>
    </row>
    <row r="46" spans="1:15" s="19" customFormat="1" ht="15.95" customHeight="1">
      <c r="A46" s="31">
        <f>SUM(A44:A45)</f>
        <v>5.96</v>
      </c>
      <c r="B46" s="9"/>
      <c r="C46" s="9" t="s">
        <v>21</v>
      </c>
      <c r="D46" s="8"/>
      <c r="E46" s="28"/>
      <c r="F46" s="31"/>
      <c r="G46" s="10"/>
      <c r="H46" s="29">
        <f>D46*B46/1000</f>
        <v>0</v>
      </c>
      <c r="I46" s="30">
        <f>G46*F46</f>
        <v>0</v>
      </c>
    </row>
    <row r="47" spans="1:15" s="19" customFormat="1" ht="15.95" customHeight="1">
      <c r="A47" s="24">
        <f>A46/B44</f>
        <v>2.98</v>
      </c>
      <c r="B47" s="15"/>
      <c r="C47" s="9" t="s">
        <v>22</v>
      </c>
      <c r="D47" s="8"/>
      <c r="E47" s="28"/>
      <c r="F47" s="24">
        <f>A47</f>
        <v>2.98</v>
      </c>
      <c r="G47" s="10"/>
      <c r="H47" s="29">
        <f>D47*B47/1000</f>
        <v>0</v>
      </c>
      <c r="I47" s="30">
        <f>G47*F47</f>
        <v>0</v>
      </c>
    </row>
    <row r="48" spans="1:15" s="19" customFormat="1" ht="15.95" customHeight="1">
      <c r="A48" s="24"/>
      <c r="B48" s="15"/>
      <c r="C48" s="9"/>
      <c r="D48" s="8"/>
      <c r="E48" s="28"/>
      <c r="F48" s="24"/>
      <c r="G48" s="10"/>
      <c r="H48" s="29"/>
      <c r="I48" s="30"/>
    </row>
    <row r="49" spans="1:9" s="19" customFormat="1" ht="15.95" customHeight="1">
      <c r="A49" s="52"/>
      <c r="B49" s="32">
        <v>60</v>
      </c>
      <c r="C49" s="53" t="s">
        <v>40</v>
      </c>
      <c r="D49" s="9"/>
      <c r="E49" s="10"/>
      <c r="F49" s="54"/>
      <c r="G49" s="10"/>
      <c r="H49" s="29"/>
      <c r="I49" s="30"/>
    </row>
    <row r="50" spans="1:9" s="19" customFormat="1" ht="15.95" customHeight="1">
      <c r="A50" s="31">
        <f>E50*F50</f>
        <v>10.32</v>
      </c>
      <c r="B50" s="8">
        <v>2</v>
      </c>
      <c r="C50" s="49" t="s">
        <v>40</v>
      </c>
      <c r="D50" s="8">
        <v>60</v>
      </c>
      <c r="E50" s="28">
        <f>D50*B50/1000</f>
        <v>0.12</v>
      </c>
      <c r="F50" s="31">
        <v>86</v>
      </c>
      <c r="G50" s="55">
        <f>E50</f>
        <v>0.12</v>
      </c>
      <c r="H50" s="29">
        <f>D50*B50/1000</f>
        <v>0.12</v>
      </c>
      <c r="I50" s="30">
        <f>G50*F50</f>
        <v>10.32</v>
      </c>
    </row>
    <row r="51" spans="1:9" s="19" customFormat="1" ht="15.95" customHeight="1">
      <c r="A51" s="31">
        <f>SUM(A50)</f>
        <v>10.32</v>
      </c>
      <c r="B51" s="9"/>
      <c r="C51" s="9" t="s">
        <v>21</v>
      </c>
      <c r="D51" s="8"/>
      <c r="E51" s="28"/>
      <c r="F51" s="31"/>
      <c r="G51" s="10"/>
      <c r="H51" s="29">
        <f>D51*B51/1000</f>
        <v>0</v>
      </c>
      <c r="I51" s="30">
        <f>G51*F51</f>
        <v>0</v>
      </c>
    </row>
    <row r="52" spans="1:9" s="19" customFormat="1" ht="15.95" customHeight="1">
      <c r="A52" s="24">
        <f>A51/B50</f>
        <v>5.16</v>
      </c>
      <c r="B52" s="15"/>
      <c r="C52" s="9" t="s">
        <v>22</v>
      </c>
      <c r="D52" s="8"/>
      <c r="E52" s="28"/>
      <c r="F52" s="24">
        <f>A52</f>
        <v>5.16</v>
      </c>
      <c r="G52" s="10"/>
      <c r="H52" s="29">
        <f>D52*B52/1000</f>
        <v>0</v>
      </c>
      <c r="I52" s="30">
        <f>G52*F52</f>
        <v>0</v>
      </c>
    </row>
    <row r="53" spans="1:9" s="19" customFormat="1" ht="15.95" customHeight="1">
      <c r="A53" s="24"/>
      <c r="B53" s="15"/>
      <c r="C53" s="9"/>
      <c r="D53" s="8"/>
      <c r="E53" s="28"/>
      <c r="F53" s="24"/>
      <c r="G53" s="10"/>
      <c r="H53" s="29"/>
      <c r="I53" s="30"/>
    </row>
    <row r="54" spans="1:9" s="19" customFormat="1" ht="15.95" customHeight="1">
      <c r="A54" s="52"/>
      <c r="B54" s="32">
        <v>24</v>
      </c>
      <c r="C54" s="53" t="s">
        <v>26</v>
      </c>
      <c r="D54" s="9"/>
      <c r="E54" s="10"/>
      <c r="F54" s="54"/>
      <c r="G54" s="10"/>
      <c r="H54" s="29"/>
      <c r="I54" s="30"/>
    </row>
    <row r="55" spans="1:9" s="19" customFormat="1" ht="15.95" customHeight="1">
      <c r="A55" s="31">
        <f>E55*F55</f>
        <v>3.4893999999999998</v>
      </c>
      <c r="B55" s="8">
        <v>2</v>
      </c>
      <c r="C55" s="49" t="s">
        <v>27</v>
      </c>
      <c r="D55" s="8">
        <v>23.9</v>
      </c>
      <c r="E55" s="28">
        <f>D55*B55/1000</f>
        <v>4.7799999999999995E-2</v>
      </c>
      <c r="F55" s="31">
        <v>73</v>
      </c>
      <c r="G55" s="55"/>
      <c r="H55" s="29">
        <f>D55*B55/1000</f>
        <v>4.7799999999999995E-2</v>
      </c>
      <c r="I55" s="30">
        <f>G55*F55</f>
        <v>0</v>
      </c>
    </row>
    <row r="56" spans="1:9" s="19" customFormat="1" ht="15.95" customHeight="1">
      <c r="A56" s="31">
        <f>SUM(A55)</f>
        <v>3.4893999999999998</v>
      </c>
      <c r="B56" s="9"/>
      <c r="C56" s="9" t="s">
        <v>21</v>
      </c>
      <c r="D56" s="8"/>
      <c r="E56" s="28"/>
      <c r="F56" s="31"/>
      <c r="G56" s="10"/>
      <c r="H56" s="29">
        <f>D56*B56/1000</f>
        <v>0</v>
      </c>
      <c r="I56" s="30">
        <f>G56*F56</f>
        <v>0</v>
      </c>
    </row>
    <row r="57" spans="1:9" s="19" customFormat="1" ht="15.95" customHeight="1">
      <c r="A57" s="24">
        <f>A56/B55</f>
        <v>1.7446999999999999</v>
      </c>
      <c r="B57" s="15"/>
      <c r="C57" s="9" t="s">
        <v>22</v>
      </c>
      <c r="D57" s="8"/>
      <c r="E57" s="28"/>
      <c r="F57" s="24">
        <f>A57</f>
        <v>1.7446999999999999</v>
      </c>
      <c r="G57" s="10"/>
      <c r="H57" s="29">
        <f>D57*B57/1000</f>
        <v>0</v>
      </c>
      <c r="I57" s="30">
        <f>G57*F57</f>
        <v>0</v>
      </c>
    </row>
    <row r="58" spans="1:9" s="19" customFormat="1" ht="15.95" customHeight="1">
      <c r="A58" s="24"/>
      <c r="B58" s="15"/>
      <c r="C58" s="9"/>
      <c r="D58" s="8"/>
      <c r="E58" s="28"/>
      <c r="F58" s="24"/>
      <c r="G58" s="10"/>
      <c r="H58" s="29"/>
      <c r="I58" s="30"/>
    </row>
    <row r="59" spans="1:9" s="19" customFormat="1" ht="15.95" customHeight="1">
      <c r="A59" s="52"/>
      <c r="B59" s="32">
        <v>24</v>
      </c>
      <c r="C59" s="53" t="s">
        <v>28</v>
      </c>
      <c r="D59" s="9"/>
      <c r="E59" s="10"/>
      <c r="F59" s="54"/>
      <c r="G59" s="10"/>
      <c r="H59" s="29"/>
      <c r="I59" s="30"/>
    </row>
    <row r="60" spans="1:9" s="19" customFormat="1" ht="15.95" customHeight="1">
      <c r="A60" s="31">
        <f>E60*F60</f>
        <v>3.4079999999999999</v>
      </c>
      <c r="B60" s="8">
        <v>2</v>
      </c>
      <c r="C60" s="49" t="s">
        <v>29</v>
      </c>
      <c r="D60" s="8">
        <v>24</v>
      </c>
      <c r="E60" s="28">
        <f>D60*B60/1000</f>
        <v>4.8000000000000001E-2</v>
      </c>
      <c r="F60" s="31">
        <v>71</v>
      </c>
      <c r="G60" s="55">
        <f>E60</f>
        <v>4.8000000000000001E-2</v>
      </c>
      <c r="H60" s="29">
        <f>D60*B60/1000</f>
        <v>4.8000000000000001E-2</v>
      </c>
      <c r="I60" s="30">
        <f>G60*F60</f>
        <v>3.4079999999999999</v>
      </c>
    </row>
    <row r="61" spans="1:9" s="19" customFormat="1" ht="15.95" customHeight="1">
      <c r="A61" s="31">
        <f>SUM(A60)</f>
        <v>3.4079999999999999</v>
      </c>
      <c r="B61" s="9"/>
      <c r="C61" s="9" t="s">
        <v>21</v>
      </c>
      <c r="D61" s="8"/>
      <c r="E61" s="28"/>
      <c r="F61" s="31"/>
      <c r="G61" s="10"/>
      <c r="H61" s="29">
        <f>D61*B61/1000</f>
        <v>0</v>
      </c>
      <c r="I61" s="30">
        <f>G61*F61</f>
        <v>0</v>
      </c>
    </row>
    <row r="62" spans="1:9" s="19" customFormat="1" ht="15.95" customHeight="1">
      <c r="A62" s="24">
        <f>A61/B60</f>
        <v>1.704</v>
      </c>
      <c r="B62" s="15"/>
      <c r="C62" s="9" t="s">
        <v>22</v>
      </c>
      <c r="D62" s="8"/>
      <c r="E62" s="28"/>
      <c r="F62" s="24">
        <f>A62</f>
        <v>1.704</v>
      </c>
      <c r="G62" s="10"/>
      <c r="H62" s="29">
        <f>D62*B62/1000</f>
        <v>0</v>
      </c>
      <c r="I62" s="30">
        <f>G62*F62</f>
        <v>0</v>
      </c>
    </row>
    <row r="63" spans="1:9" s="19" customFormat="1" ht="15.95" customHeight="1">
      <c r="A63" s="24"/>
      <c r="B63" s="15"/>
      <c r="C63" s="9"/>
      <c r="D63" s="8"/>
      <c r="E63" s="28"/>
      <c r="F63" s="24"/>
      <c r="G63" s="10"/>
      <c r="H63" s="29"/>
      <c r="I63" s="30"/>
    </row>
    <row r="64" spans="1:9" s="19" customFormat="1" ht="15.95" customHeight="1">
      <c r="A64" s="24">
        <f>A61+A56+A46+A33+A40+A23+A51</f>
        <v>149.99547999999999</v>
      </c>
      <c r="B64" s="9"/>
      <c r="C64" s="15" t="s">
        <v>30</v>
      </c>
      <c r="D64" s="9"/>
      <c r="E64" s="10"/>
      <c r="F64" s="24">
        <f>F65*B60</f>
        <v>149.99547999999999</v>
      </c>
      <c r="G64" s="10"/>
      <c r="H64" s="7"/>
      <c r="I64" s="30">
        <f>SUM(I14:I63)</f>
        <v>149.99547999999999</v>
      </c>
    </row>
    <row r="65" spans="1:9" s="19" customFormat="1" ht="15.95" customHeight="1">
      <c r="A65" s="24">
        <f>A64/B60</f>
        <v>74.997739999999993</v>
      </c>
      <c r="B65" s="9"/>
      <c r="C65" s="15" t="s">
        <v>22</v>
      </c>
      <c r="D65" s="9"/>
      <c r="E65" s="10"/>
      <c r="F65" s="24">
        <f>A65</f>
        <v>74.997739999999993</v>
      </c>
      <c r="G65" s="10"/>
      <c r="H65" s="29"/>
      <c r="I65" s="30"/>
    </row>
    <row r="66" spans="1:9" s="19" customFormat="1" ht="15.95" customHeight="1">
      <c r="C66" s="1273" t="s">
        <v>31</v>
      </c>
      <c r="D66" s="1273"/>
      <c r="E66" s="1273"/>
      <c r="F66" s="1273"/>
      <c r="G66" s="1273"/>
      <c r="H66" s="56"/>
      <c r="I66" s="2"/>
    </row>
    <row r="67" spans="1:9" s="19" customFormat="1" ht="15.95" customHeight="1">
      <c r="C67" s="1273" t="s">
        <v>32</v>
      </c>
      <c r="D67" s="1273"/>
      <c r="E67" s="1273"/>
      <c r="F67" s="1273"/>
      <c r="G67" s="1273"/>
      <c r="H67" s="56"/>
      <c r="I67" s="2"/>
    </row>
    <row r="68" spans="1:9" s="19" customFormat="1" ht="15.95" customHeight="1">
      <c r="B68" s="57"/>
      <c r="C68" s="57" t="s">
        <v>33</v>
      </c>
      <c r="D68" s="57"/>
      <c r="E68" s="57"/>
      <c r="F68" s="57"/>
      <c r="G68" s="57"/>
      <c r="H68" s="2"/>
      <c r="I68" s="2"/>
    </row>
    <row r="69" spans="1:9" s="1" customFormat="1"/>
  </sheetData>
  <mergeCells count="12">
    <mergeCell ref="B2:G2"/>
    <mergeCell ref="B3:G3"/>
    <mergeCell ref="B4:B5"/>
    <mergeCell ref="C4:C5"/>
    <mergeCell ref="D4:D5"/>
    <mergeCell ref="E4:E5"/>
    <mergeCell ref="F5:G5"/>
    <mergeCell ref="F6:G6"/>
    <mergeCell ref="F8:G8"/>
    <mergeCell ref="C26:D26"/>
    <mergeCell ref="C66:G66"/>
    <mergeCell ref="C67:G67"/>
  </mergeCells>
  <pageMargins left="0.7" right="0.7" top="0.75" bottom="0.75" header="0.3" footer="0.3"/>
  <pageSetup paperSize="9" scale="52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O43"/>
  <sheetViews>
    <sheetView view="pageBreakPreview" topLeftCell="A5" zoomScale="60" workbookViewId="0">
      <selection activeCell="B35" sqref="B35"/>
    </sheetView>
  </sheetViews>
  <sheetFormatPr defaultRowHeight="15"/>
  <cols>
    <col min="1" max="1" width="13.85546875" style="246" customWidth="1"/>
    <col min="2" max="2" width="9.28515625" style="246" bestFit="1" customWidth="1"/>
    <col min="3" max="3" width="56.85546875" style="246" customWidth="1"/>
    <col min="4" max="4" width="9.28515625" style="246" bestFit="1" customWidth="1"/>
    <col min="5" max="5" width="9.42578125" style="246" bestFit="1" customWidth="1"/>
    <col min="6" max="6" width="14.5703125" style="246" customWidth="1"/>
    <col min="7" max="8" width="9.42578125" style="246" bestFit="1" customWidth="1"/>
    <col min="9" max="9" width="13.85546875" style="246" customWidth="1"/>
    <col min="10" max="16384" width="9.140625" style="246"/>
  </cols>
  <sheetData>
    <row r="1" spans="1:9" s="173" customFormat="1">
      <c r="H1" s="174"/>
      <c r="I1" s="174"/>
    </row>
    <row r="2" spans="1:9" s="173" customFormat="1" ht="15.75">
      <c r="A2" s="175"/>
      <c r="B2" s="1301" t="s">
        <v>0</v>
      </c>
      <c r="C2" s="1301"/>
      <c r="D2" s="1301"/>
      <c r="E2" s="1301"/>
      <c r="F2" s="1301"/>
      <c r="G2" s="1301"/>
      <c r="H2" s="174"/>
      <c r="I2" s="174"/>
    </row>
    <row r="3" spans="1:9" s="173" customFormat="1" ht="15.75">
      <c r="A3" s="175"/>
      <c r="B3" s="1301"/>
      <c r="C3" s="1301"/>
      <c r="D3" s="1301"/>
      <c r="E3" s="1301"/>
      <c r="F3" s="1301"/>
      <c r="G3" s="1301"/>
      <c r="H3" s="174"/>
      <c r="I3" s="174"/>
    </row>
    <row r="4" spans="1:9" s="173" customFormat="1">
      <c r="A4" s="175"/>
      <c r="B4" s="1302"/>
      <c r="C4" s="1304" t="s">
        <v>1</v>
      </c>
      <c r="D4" s="1306" t="s">
        <v>2</v>
      </c>
      <c r="E4" s="1308" t="s">
        <v>3</v>
      </c>
      <c r="F4" s="176"/>
      <c r="G4" s="177"/>
      <c r="H4" s="174"/>
      <c r="I4" s="174"/>
    </row>
    <row r="5" spans="1:9" s="173" customFormat="1" ht="15.75">
      <c r="A5" s="178"/>
      <c r="B5" s="1303"/>
      <c r="C5" s="1305"/>
      <c r="D5" s="1307"/>
      <c r="E5" s="1309"/>
      <c r="F5" s="1310" t="s">
        <v>4</v>
      </c>
      <c r="G5" s="1311"/>
      <c r="H5" s="174"/>
      <c r="I5" s="174"/>
    </row>
    <row r="6" spans="1:9" s="173" customFormat="1">
      <c r="A6" s="179"/>
      <c r="B6" s="180"/>
      <c r="C6" s="181"/>
      <c r="D6" s="182"/>
      <c r="E6" s="183"/>
      <c r="F6" s="1312" t="s">
        <v>5</v>
      </c>
      <c r="G6" s="1313"/>
      <c r="H6" s="174"/>
      <c r="I6" s="174"/>
    </row>
    <row r="7" spans="1:9" s="173" customFormat="1">
      <c r="A7" s="179"/>
      <c r="B7" s="184"/>
      <c r="C7" s="181"/>
      <c r="D7" s="182"/>
      <c r="E7" s="183"/>
      <c r="F7" s="185"/>
      <c r="G7" s="186"/>
      <c r="H7" s="174"/>
      <c r="I7" s="174"/>
    </row>
    <row r="8" spans="1:9" s="173" customFormat="1">
      <c r="A8" s="179"/>
      <c r="B8" s="184"/>
      <c r="C8" s="181"/>
      <c r="D8" s="182"/>
      <c r="E8" s="183"/>
      <c r="F8" s="1314"/>
      <c r="G8" s="1315"/>
      <c r="H8" s="174"/>
      <c r="I8" s="174"/>
    </row>
    <row r="9" spans="1:9" s="173" customFormat="1" ht="15.75">
      <c r="A9" s="179"/>
      <c r="B9" s="184"/>
      <c r="C9" s="188"/>
      <c r="D9" s="182"/>
      <c r="E9" s="183"/>
      <c r="F9" s="176"/>
      <c r="G9" s="189"/>
      <c r="H9" s="174"/>
      <c r="I9" s="174"/>
    </row>
    <row r="10" spans="1:9" s="173" customFormat="1" ht="15.75">
      <c r="A10" s="190"/>
      <c r="B10" s="191"/>
      <c r="C10" s="181"/>
      <c r="D10" s="182"/>
      <c r="E10" s="183"/>
      <c r="F10" s="176"/>
      <c r="G10" s="189"/>
      <c r="H10" s="174"/>
      <c r="I10" s="174"/>
    </row>
    <row r="11" spans="1:9" s="173" customFormat="1" ht="20.25">
      <c r="A11" s="175"/>
      <c r="B11" s="192"/>
      <c r="C11" s="193" t="s">
        <v>81</v>
      </c>
      <c r="D11" s="177"/>
      <c r="E11" s="176"/>
      <c r="F11" s="176"/>
      <c r="G11" s="177"/>
      <c r="H11" s="174"/>
      <c r="I11" s="174"/>
    </row>
    <row r="12" spans="1:9" s="173" customFormat="1" ht="75">
      <c r="A12" s="194" t="s">
        <v>6</v>
      </c>
      <c r="B12" s="195" t="s">
        <v>7</v>
      </c>
      <c r="C12" s="195" t="s">
        <v>8</v>
      </c>
      <c r="D12" s="195" t="s">
        <v>9</v>
      </c>
      <c r="E12" s="196" t="s">
        <v>10</v>
      </c>
      <c r="F12" s="195" t="s">
        <v>11</v>
      </c>
      <c r="G12" s="196" t="s">
        <v>12</v>
      </c>
      <c r="H12" s="174"/>
      <c r="I12" s="174"/>
    </row>
    <row r="13" spans="1:9" s="173" customFormat="1" ht="20.25">
      <c r="A13" s="197"/>
      <c r="B13" s="198"/>
      <c r="C13" s="199">
        <v>45239</v>
      </c>
      <c r="D13" s="195"/>
      <c r="E13" s="196"/>
      <c r="F13" s="198"/>
      <c r="G13" s="196"/>
      <c r="H13" s="174"/>
      <c r="I13" s="174"/>
    </row>
    <row r="14" spans="1:9" s="208" customFormat="1" ht="20.25">
      <c r="A14" s="200"/>
      <c r="B14" s="201"/>
      <c r="C14" s="202"/>
      <c r="D14" s="203"/>
      <c r="E14" s="204"/>
      <c r="F14" s="200"/>
      <c r="G14" s="205"/>
      <c r="H14" s="206"/>
      <c r="I14" s="207"/>
    </row>
    <row r="15" spans="1:9" s="215" customFormat="1" ht="15.75">
      <c r="A15" s="209"/>
      <c r="B15" s="210" t="s">
        <v>61</v>
      </c>
      <c r="C15" s="1316" t="s">
        <v>82</v>
      </c>
      <c r="D15" s="1317"/>
      <c r="E15" s="211"/>
      <c r="F15" s="212"/>
      <c r="G15" s="211"/>
      <c r="H15" s="213"/>
      <c r="I15" s="214"/>
    </row>
    <row r="16" spans="1:9" s="223" customFormat="1">
      <c r="A16" s="216">
        <f>E16*F16</f>
        <v>1206.6285</v>
      </c>
      <c r="B16" s="217">
        <v>22</v>
      </c>
      <c r="C16" s="218" t="s">
        <v>83</v>
      </c>
      <c r="D16" s="217">
        <v>155</v>
      </c>
      <c r="E16" s="219">
        <f>D16*B16/1000</f>
        <v>3.41</v>
      </c>
      <c r="F16" s="216">
        <v>353.85</v>
      </c>
      <c r="G16" s="220">
        <f t="shared" ref="G16:G19" si="0">E16</f>
        <v>3.41</v>
      </c>
      <c r="H16" s="221">
        <f t="shared" ref="H16:H21" si="1">D16*B16/1000</f>
        <v>3.41</v>
      </c>
      <c r="I16" s="222">
        <f t="shared" ref="I16:I21" si="2">G16*F16</f>
        <v>1206.6285</v>
      </c>
    </row>
    <row r="17" spans="1:15" s="192" customFormat="1">
      <c r="A17" s="224">
        <f t="shared" ref="A17:A19" si="3">E17*F17</f>
        <v>12.9129</v>
      </c>
      <c r="B17" s="217">
        <v>22</v>
      </c>
      <c r="C17" s="225" t="s">
        <v>17</v>
      </c>
      <c r="D17" s="180">
        <v>5</v>
      </c>
      <c r="E17" s="226">
        <f t="shared" ref="E17" si="4">D17*B17/1000</f>
        <v>0.11</v>
      </c>
      <c r="F17" s="224">
        <v>117.39</v>
      </c>
      <c r="G17" s="227">
        <f t="shared" si="0"/>
        <v>0.11</v>
      </c>
      <c r="H17" s="228">
        <f>D17*B17/1000</f>
        <v>0.11</v>
      </c>
      <c r="I17" s="229">
        <f>G17*F17</f>
        <v>12.9129</v>
      </c>
    </row>
    <row r="18" spans="1:15" s="237" customFormat="1">
      <c r="A18" s="230">
        <f>E18*F18</f>
        <v>131.34</v>
      </c>
      <c r="B18" s="217">
        <v>22</v>
      </c>
      <c r="C18" s="231" t="s">
        <v>34</v>
      </c>
      <c r="D18" s="232">
        <v>10</v>
      </c>
      <c r="E18" s="233">
        <f>D18*B18/1000</f>
        <v>0.22</v>
      </c>
      <c r="F18" s="230">
        <v>597</v>
      </c>
      <c r="G18" s="234">
        <f>E18</f>
        <v>0.22</v>
      </c>
      <c r="H18" s="235">
        <f t="shared" ref="H18" si="5">D18*B18/1000</f>
        <v>0.22</v>
      </c>
      <c r="I18" s="236">
        <f t="shared" ref="I18" si="6">G18*F18</f>
        <v>131.34</v>
      </c>
    </row>
    <row r="19" spans="1:15" s="192" customFormat="1">
      <c r="A19" s="224">
        <f t="shared" si="3"/>
        <v>0.88</v>
      </c>
      <c r="B19" s="217">
        <v>22</v>
      </c>
      <c r="C19" s="225" t="s">
        <v>20</v>
      </c>
      <c r="D19" s="180">
        <v>2.5</v>
      </c>
      <c r="E19" s="226">
        <f>B19*D19/1000</f>
        <v>5.5E-2</v>
      </c>
      <c r="F19" s="224">
        <v>16</v>
      </c>
      <c r="G19" s="227">
        <f t="shared" si="0"/>
        <v>5.5E-2</v>
      </c>
      <c r="H19" s="228">
        <f t="shared" si="1"/>
        <v>5.5E-2</v>
      </c>
      <c r="I19" s="229">
        <f t="shared" si="2"/>
        <v>0.88</v>
      </c>
    </row>
    <row r="20" spans="1:15" s="192" customFormat="1">
      <c r="A20" s="224">
        <f>SUM(A16:A19)</f>
        <v>1351.7614000000001</v>
      </c>
      <c r="B20" s="180"/>
      <c r="C20" s="238" t="s">
        <v>21</v>
      </c>
      <c r="D20" s="180"/>
      <c r="E20" s="226"/>
      <c r="F20" s="224"/>
      <c r="G20" s="227"/>
      <c r="H20" s="228">
        <f t="shared" si="1"/>
        <v>0</v>
      </c>
      <c r="I20" s="229">
        <f t="shared" si="2"/>
        <v>0</v>
      </c>
    </row>
    <row r="21" spans="1:15" s="192" customFormat="1" ht="15.75">
      <c r="A21" s="197">
        <f>A20/B19</f>
        <v>61.443700000000007</v>
      </c>
      <c r="B21" s="180"/>
      <c r="C21" s="238" t="s">
        <v>22</v>
      </c>
      <c r="D21" s="180"/>
      <c r="E21" s="226"/>
      <c r="F21" s="197">
        <f>A21</f>
        <v>61.443700000000007</v>
      </c>
      <c r="G21" s="227"/>
      <c r="H21" s="228">
        <f t="shared" si="1"/>
        <v>0</v>
      </c>
      <c r="I21" s="229">
        <f t="shared" si="2"/>
        <v>0</v>
      </c>
    </row>
    <row r="22" spans="1:15" s="192" customFormat="1" ht="15.75">
      <c r="A22" s="197"/>
      <c r="B22" s="180"/>
      <c r="C22" s="239"/>
      <c r="D22" s="184"/>
      <c r="E22" s="226"/>
      <c r="F22" s="197"/>
      <c r="G22" s="227"/>
      <c r="H22" s="228"/>
      <c r="I22" s="229"/>
    </row>
    <row r="23" spans="1:15" s="192" customFormat="1" ht="15.75">
      <c r="A23" s="240"/>
      <c r="B23" s="241">
        <v>200</v>
      </c>
      <c r="C23" s="242" t="s">
        <v>86</v>
      </c>
      <c r="D23" s="181"/>
      <c r="E23" s="182"/>
      <c r="F23" s="243"/>
      <c r="G23" s="226"/>
      <c r="H23" s="228"/>
      <c r="I23" s="229"/>
      <c r="O23" s="192" t="s">
        <v>23</v>
      </c>
    </row>
    <row r="24" spans="1:15" s="192" customFormat="1">
      <c r="A24" s="224">
        <f>E24*F24</f>
        <v>10.45</v>
      </c>
      <c r="B24" s="180">
        <v>22</v>
      </c>
      <c r="C24" s="225" t="s">
        <v>87</v>
      </c>
      <c r="D24" s="180">
        <v>1</v>
      </c>
      <c r="E24" s="226">
        <f>D24*B24/1000</f>
        <v>2.1999999999999999E-2</v>
      </c>
      <c r="F24" s="224">
        <v>475</v>
      </c>
      <c r="G24" s="227">
        <f>E24</f>
        <v>2.1999999999999999E-2</v>
      </c>
      <c r="H24" s="228">
        <f>D24*B24/1000</f>
        <v>2.1999999999999999E-2</v>
      </c>
      <c r="I24" s="229">
        <f>G24*F24</f>
        <v>10.45</v>
      </c>
    </row>
    <row r="25" spans="1:15" s="192" customFormat="1">
      <c r="A25" s="224">
        <f>E25*F25</f>
        <v>16.39</v>
      </c>
      <c r="B25" s="180">
        <v>22</v>
      </c>
      <c r="C25" s="225" t="s">
        <v>36</v>
      </c>
      <c r="D25" s="180">
        <v>10</v>
      </c>
      <c r="E25" s="226">
        <f>D25*B25/1000</f>
        <v>0.22</v>
      </c>
      <c r="F25" s="224">
        <v>74.5</v>
      </c>
      <c r="G25" s="227">
        <f>E25</f>
        <v>0.22</v>
      </c>
      <c r="H25" s="228">
        <f>D25*B25/1000</f>
        <v>0.22</v>
      </c>
      <c r="I25" s="229">
        <f>G25*F25</f>
        <v>16.39</v>
      </c>
    </row>
    <row r="26" spans="1:15" s="192" customFormat="1">
      <c r="A26" s="224">
        <f>SUM(A24:A25)</f>
        <v>26.84</v>
      </c>
      <c r="B26" s="181"/>
      <c r="C26" s="181" t="s">
        <v>21</v>
      </c>
      <c r="D26" s="180"/>
      <c r="E26" s="226"/>
      <c r="F26" s="224"/>
      <c r="G26" s="182"/>
      <c r="H26" s="228">
        <f>D26*B26/1000</f>
        <v>0</v>
      </c>
      <c r="I26" s="229">
        <f>G26*F26</f>
        <v>0</v>
      </c>
    </row>
    <row r="27" spans="1:15" s="192" customFormat="1" ht="15.75">
      <c r="A27" s="197">
        <f>A26/B24</f>
        <v>1.22</v>
      </c>
      <c r="B27" s="188"/>
      <c r="C27" s="181" t="s">
        <v>22</v>
      </c>
      <c r="D27" s="180"/>
      <c r="E27" s="226"/>
      <c r="F27" s="197">
        <f>A27</f>
        <v>1.22</v>
      </c>
      <c r="G27" s="182"/>
      <c r="H27" s="228">
        <f>D27*B27/1000</f>
        <v>0</v>
      </c>
      <c r="I27" s="229">
        <f>G27*F27</f>
        <v>0</v>
      </c>
    </row>
    <row r="28" spans="1:15" s="192" customFormat="1" ht="15.75">
      <c r="A28" s="197"/>
      <c r="B28" s="188"/>
      <c r="C28" s="181"/>
      <c r="D28" s="180"/>
      <c r="E28" s="226"/>
      <c r="F28" s="197"/>
      <c r="G28" s="182"/>
      <c r="H28" s="228"/>
      <c r="I28" s="229"/>
    </row>
    <row r="29" spans="1:15" s="192" customFormat="1" ht="15.75">
      <c r="A29" s="240"/>
      <c r="B29" s="241">
        <v>20</v>
      </c>
      <c r="C29" s="242" t="s">
        <v>26</v>
      </c>
      <c r="D29" s="181"/>
      <c r="E29" s="182"/>
      <c r="F29" s="243"/>
      <c r="G29" s="182"/>
      <c r="H29" s="228"/>
      <c r="I29" s="229"/>
    </row>
    <row r="30" spans="1:15" s="192" customFormat="1">
      <c r="A30" s="224">
        <f>E30*F30</f>
        <v>37.4</v>
      </c>
      <c r="B30" s="180">
        <v>22</v>
      </c>
      <c r="C30" s="225" t="s">
        <v>27</v>
      </c>
      <c r="D30" s="180">
        <v>20</v>
      </c>
      <c r="E30" s="226">
        <f>D30*B30/1000</f>
        <v>0.44</v>
      </c>
      <c r="F30" s="224">
        <v>85</v>
      </c>
      <c r="G30" s="227">
        <f>E30</f>
        <v>0.44</v>
      </c>
      <c r="H30" s="228">
        <f>D30*B30/1000</f>
        <v>0.44</v>
      </c>
      <c r="I30" s="229">
        <f>G30*F30</f>
        <v>37.4</v>
      </c>
    </row>
    <row r="31" spans="1:15" s="192" customFormat="1">
      <c r="A31" s="224">
        <f>SUM(A30)</f>
        <v>37.4</v>
      </c>
      <c r="B31" s="181"/>
      <c r="C31" s="181" t="s">
        <v>21</v>
      </c>
      <c r="D31" s="180"/>
      <c r="E31" s="226"/>
      <c r="F31" s="224"/>
      <c r="G31" s="182"/>
      <c r="H31" s="228">
        <f>D31*B31/1000</f>
        <v>0</v>
      </c>
      <c r="I31" s="229">
        <f>G31*F31</f>
        <v>0</v>
      </c>
    </row>
    <row r="32" spans="1:15" s="192" customFormat="1" ht="15.75">
      <c r="A32" s="197">
        <f>A31/B30</f>
        <v>1.7</v>
      </c>
      <c r="B32" s="188"/>
      <c r="C32" s="181" t="s">
        <v>22</v>
      </c>
      <c r="D32" s="180"/>
      <c r="E32" s="226"/>
      <c r="F32" s="197">
        <f>A32</f>
        <v>1.7</v>
      </c>
      <c r="G32" s="182"/>
      <c r="H32" s="228">
        <f>D32*B32/1000</f>
        <v>0</v>
      </c>
      <c r="I32" s="229">
        <f>G32*F32</f>
        <v>0</v>
      </c>
    </row>
    <row r="33" spans="1:9" s="192" customFormat="1" ht="15.75">
      <c r="A33" s="197"/>
      <c r="B33" s="188"/>
      <c r="C33" s="181"/>
      <c r="D33" s="180"/>
      <c r="E33" s="226"/>
      <c r="F33" s="197"/>
      <c r="G33" s="182"/>
      <c r="H33" s="228"/>
      <c r="I33" s="229"/>
    </row>
    <row r="34" spans="1:9" s="192" customFormat="1" ht="15.75">
      <c r="A34" s="240"/>
      <c r="B34" s="241">
        <v>21</v>
      </c>
      <c r="C34" s="242" t="s">
        <v>28</v>
      </c>
      <c r="D34" s="181"/>
      <c r="E34" s="182"/>
      <c r="F34" s="243"/>
      <c r="G34" s="182"/>
      <c r="H34" s="228"/>
      <c r="I34" s="229"/>
    </row>
    <row r="35" spans="1:9" s="192" customFormat="1">
      <c r="A35" s="224">
        <f>E35*F35</f>
        <v>35.998159999999999</v>
      </c>
      <c r="B35" s="180">
        <v>22</v>
      </c>
      <c r="C35" s="225" t="s">
        <v>29</v>
      </c>
      <c r="D35" s="180">
        <v>21.53</v>
      </c>
      <c r="E35" s="226">
        <f>D35*B35/1000</f>
        <v>0.47366000000000003</v>
      </c>
      <c r="F35" s="224">
        <v>76</v>
      </c>
      <c r="G35" s="227">
        <f>E35</f>
        <v>0.47366000000000003</v>
      </c>
      <c r="H35" s="228">
        <f>D35*B35/1000</f>
        <v>0.47366000000000003</v>
      </c>
      <c r="I35" s="229">
        <f>G35*F35</f>
        <v>35.998159999999999</v>
      </c>
    </row>
    <row r="36" spans="1:9" s="192" customFormat="1">
      <c r="A36" s="224">
        <f>SUM(A35)</f>
        <v>35.998159999999999</v>
      </c>
      <c r="B36" s="181"/>
      <c r="C36" s="181" t="s">
        <v>21</v>
      </c>
      <c r="D36" s="180"/>
      <c r="E36" s="226"/>
      <c r="F36" s="224"/>
      <c r="G36" s="182"/>
      <c r="H36" s="228">
        <f>D36*B36/1000</f>
        <v>0</v>
      </c>
      <c r="I36" s="229">
        <f>G36*F36</f>
        <v>0</v>
      </c>
    </row>
    <row r="37" spans="1:9" s="192" customFormat="1" ht="15.75">
      <c r="A37" s="197">
        <f>A36/B35</f>
        <v>1.63628</v>
      </c>
      <c r="B37" s="188"/>
      <c r="C37" s="181" t="s">
        <v>22</v>
      </c>
      <c r="D37" s="180"/>
      <c r="E37" s="226"/>
      <c r="F37" s="197">
        <f>A37</f>
        <v>1.63628</v>
      </c>
      <c r="G37" s="182"/>
      <c r="H37" s="228">
        <f>D37*B37/1000</f>
        <v>0</v>
      </c>
      <c r="I37" s="229">
        <f>G37*F37</f>
        <v>0</v>
      </c>
    </row>
    <row r="38" spans="1:9" s="192" customFormat="1" ht="15.75">
      <c r="A38" s="197"/>
      <c r="B38" s="188"/>
      <c r="C38" s="181"/>
      <c r="D38" s="180"/>
      <c r="E38" s="226"/>
      <c r="F38" s="197"/>
      <c r="G38" s="182"/>
      <c r="H38" s="228"/>
      <c r="I38" s="229"/>
    </row>
    <row r="39" spans="1:9" s="192" customFormat="1" ht="15.75">
      <c r="A39" s="197">
        <f>A36+A31+A26+A20</f>
        <v>1451.9995600000002</v>
      </c>
      <c r="B39" s="181"/>
      <c r="C39" s="188" t="s">
        <v>30</v>
      </c>
      <c r="D39" s="181"/>
      <c r="E39" s="182"/>
      <c r="F39" s="197">
        <f>F40*B35</f>
        <v>1451.9995600000002</v>
      </c>
      <c r="G39" s="182"/>
      <c r="H39" s="179"/>
      <c r="I39" s="229">
        <f>SUM(I14:I38)</f>
        <v>1451.9995600000004</v>
      </c>
    </row>
    <row r="40" spans="1:9" s="192" customFormat="1" ht="15.75">
      <c r="A40" s="197">
        <f>A39/B35</f>
        <v>65.999980000000008</v>
      </c>
      <c r="B40" s="181"/>
      <c r="C40" s="188" t="s">
        <v>22</v>
      </c>
      <c r="D40" s="181"/>
      <c r="E40" s="182"/>
      <c r="F40" s="197">
        <f>A40</f>
        <v>65.999980000000008</v>
      </c>
      <c r="G40" s="182"/>
      <c r="H40" s="228"/>
      <c r="I40" s="229"/>
    </row>
    <row r="41" spans="1:9" s="192" customFormat="1" ht="15.75">
      <c r="C41" s="1318" t="s">
        <v>84</v>
      </c>
      <c r="D41" s="1318"/>
      <c r="E41" s="1318"/>
      <c r="F41" s="1318"/>
      <c r="G41" s="1318"/>
      <c r="H41" s="244"/>
      <c r="I41" s="174"/>
    </row>
    <row r="42" spans="1:9" s="192" customFormat="1" ht="15.75">
      <c r="C42" s="1318" t="s">
        <v>32</v>
      </c>
      <c r="D42" s="1318"/>
      <c r="E42" s="1318"/>
      <c r="F42" s="1318"/>
      <c r="G42" s="1318"/>
      <c r="H42" s="244"/>
      <c r="I42" s="174"/>
    </row>
    <row r="43" spans="1:9" s="192" customFormat="1" ht="15.75">
      <c r="B43" s="245"/>
      <c r="C43" s="245" t="s">
        <v>33</v>
      </c>
      <c r="D43" s="245"/>
      <c r="E43" s="245"/>
      <c r="F43" s="245"/>
      <c r="G43" s="245"/>
      <c r="H43" s="174"/>
      <c r="I43" s="174"/>
    </row>
  </sheetData>
  <mergeCells count="12">
    <mergeCell ref="F6:G6"/>
    <mergeCell ref="F8:G8"/>
    <mergeCell ref="C15:D15"/>
    <mergeCell ref="C41:G41"/>
    <mergeCell ref="C42:G42"/>
    <mergeCell ref="B2:G2"/>
    <mergeCell ref="B3:G3"/>
    <mergeCell ref="B4:B5"/>
    <mergeCell ref="C4:C5"/>
    <mergeCell ref="D4:D5"/>
    <mergeCell ref="E4:E5"/>
    <mergeCell ref="F5:G5"/>
  </mergeCells>
  <pageMargins left="0.7" right="0.7" top="0.75" bottom="0.75" header="0.3" footer="0.3"/>
  <pageSetup paperSize="9" scale="70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O49"/>
  <sheetViews>
    <sheetView view="pageBreakPreview" topLeftCell="A6" zoomScale="60" workbookViewId="0">
      <selection activeCell="F20" sqref="F20"/>
    </sheetView>
  </sheetViews>
  <sheetFormatPr defaultRowHeight="15"/>
  <cols>
    <col min="1" max="1" width="13.7109375" style="247" customWidth="1"/>
    <col min="2" max="2" width="9.140625" style="247" customWidth="1"/>
    <col min="3" max="3" width="55.7109375" style="247" customWidth="1"/>
    <col min="4" max="4" width="9.140625" style="247" customWidth="1"/>
    <col min="5" max="5" width="11.7109375" style="247" customWidth="1"/>
    <col min="6" max="6" width="15.42578125" style="247" customWidth="1"/>
    <col min="7" max="7" width="12.42578125" style="247" customWidth="1"/>
    <col min="8" max="8" width="11.42578125" style="247" customWidth="1"/>
    <col min="9" max="9" width="13" style="247" customWidth="1"/>
    <col min="10" max="16384" width="9.140625" style="247"/>
  </cols>
  <sheetData>
    <row r="1" spans="1:9">
      <c r="H1" s="248"/>
      <c r="I1" s="248"/>
    </row>
    <row r="2" spans="1:9" ht="18.75">
      <c r="A2" s="249"/>
      <c r="B2" s="1324" t="s">
        <v>0</v>
      </c>
      <c r="C2" s="1324"/>
      <c r="D2" s="1324"/>
      <c r="E2" s="1324"/>
      <c r="F2" s="1324"/>
      <c r="G2" s="1324"/>
      <c r="H2" s="248"/>
      <c r="I2" s="248"/>
    </row>
    <row r="3" spans="1:9" ht="15.75">
      <c r="A3" s="249"/>
      <c r="B3" s="1325"/>
      <c r="C3" s="1325"/>
      <c r="D3" s="1325"/>
      <c r="E3" s="1325"/>
      <c r="F3" s="1325"/>
      <c r="G3" s="1325"/>
      <c r="H3" s="248"/>
      <c r="I3" s="248"/>
    </row>
    <row r="4" spans="1:9" ht="15.75">
      <c r="A4" s="249"/>
      <c r="B4" s="1326"/>
      <c r="C4" s="1328" t="s">
        <v>1</v>
      </c>
      <c r="D4" s="1330" t="s">
        <v>2</v>
      </c>
      <c r="E4" s="1332" t="s">
        <v>3</v>
      </c>
      <c r="F4" s="250"/>
      <c r="G4" s="251"/>
      <c r="H4" s="248"/>
      <c r="I4" s="248"/>
    </row>
    <row r="5" spans="1:9" ht="27.75" customHeight="1">
      <c r="A5" s="252"/>
      <c r="B5" s="1327"/>
      <c r="C5" s="1329"/>
      <c r="D5" s="1331"/>
      <c r="E5" s="1333"/>
      <c r="F5" s="1334" t="s">
        <v>4</v>
      </c>
      <c r="G5" s="1335"/>
      <c r="H5" s="248"/>
      <c r="I5" s="248"/>
    </row>
    <row r="6" spans="1:9" ht="18">
      <c r="A6" s="253"/>
      <c r="B6" s="254"/>
      <c r="C6" s="255"/>
      <c r="D6" s="256"/>
      <c r="E6" s="257"/>
      <c r="F6" s="1319" t="s">
        <v>5</v>
      </c>
      <c r="G6" s="1320"/>
      <c r="H6" s="248"/>
      <c r="I6" s="248"/>
    </row>
    <row r="7" spans="1:9" ht="18">
      <c r="A7" s="253"/>
      <c r="B7" s="258"/>
      <c r="C7" s="255"/>
      <c r="D7" s="256"/>
      <c r="E7" s="257"/>
      <c r="F7" s="259"/>
      <c r="G7" s="260"/>
      <c r="H7" s="248"/>
      <c r="I7" s="248"/>
    </row>
    <row r="8" spans="1:9" ht="18">
      <c r="A8" s="253"/>
      <c r="B8" s="258"/>
      <c r="C8" s="261"/>
      <c r="D8" s="256"/>
      <c r="E8" s="257"/>
      <c r="F8" s="1321"/>
      <c r="G8" s="1322"/>
      <c r="H8" s="248"/>
      <c r="I8" s="248"/>
    </row>
    <row r="9" spans="1:9" ht="18">
      <c r="A9" s="253"/>
      <c r="B9" s="258"/>
      <c r="C9" s="262"/>
      <c r="D9" s="256"/>
      <c r="E9" s="257"/>
      <c r="F9" s="250"/>
      <c r="G9" s="263"/>
      <c r="H9" s="248"/>
      <c r="I9" s="248"/>
    </row>
    <row r="10" spans="1:9" ht="18">
      <c r="A10" s="264"/>
      <c r="B10" s="265"/>
      <c r="C10" s="261"/>
      <c r="D10" s="256"/>
      <c r="E10" s="257"/>
      <c r="F10" s="250"/>
      <c r="G10" s="263"/>
      <c r="H10" s="248"/>
      <c r="I10" s="248"/>
    </row>
    <row r="11" spans="1:9" ht="20.25">
      <c r="A11" s="249"/>
      <c r="B11" s="266"/>
      <c r="C11" s="267" t="s">
        <v>94</v>
      </c>
      <c r="D11" s="251"/>
      <c r="E11" s="250"/>
      <c r="F11" s="250"/>
      <c r="G11" s="251"/>
      <c r="H11" s="248"/>
      <c r="I11" s="248"/>
    </row>
    <row r="12" spans="1:9" ht="60">
      <c r="A12" s="268" t="s">
        <v>6</v>
      </c>
      <c r="B12" s="269" t="s">
        <v>7</v>
      </c>
      <c r="C12" s="269" t="s">
        <v>8</v>
      </c>
      <c r="D12" s="269" t="s">
        <v>9</v>
      </c>
      <c r="E12" s="270" t="s">
        <v>10</v>
      </c>
      <c r="F12" s="269" t="s">
        <v>11</v>
      </c>
      <c r="G12" s="270" t="s">
        <v>12</v>
      </c>
      <c r="H12" s="248"/>
      <c r="I12" s="248"/>
    </row>
    <row r="13" spans="1:9" s="277" customFormat="1" ht="20.25">
      <c r="A13" s="271"/>
      <c r="B13" s="272"/>
      <c r="C13" s="273">
        <v>45239</v>
      </c>
      <c r="D13" s="274"/>
      <c r="E13" s="275"/>
      <c r="F13" s="272"/>
      <c r="G13" s="275"/>
      <c r="H13" s="276"/>
      <c r="I13" s="276"/>
    </row>
    <row r="14" spans="1:9" s="286" customFormat="1" ht="20.25">
      <c r="A14" s="278"/>
      <c r="B14" s="279"/>
      <c r="C14" s="280"/>
      <c r="D14" s="281"/>
      <c r="E14" s="282"/>
      <c r="F14" s="278"/>
      <c r="G14" s="283"/>
      <c r="H14" s="284"/>
      <c r="I14" s="285"/>
    </row>
    <row r="15" spans="1:9" s="266" customFormat="1" ht="15.75">
      <c r="A15" s="287"/>
      <c r="B15" s="288">
        <v>200</v>
      </c>
      <c r="C15" s="289" t="s">
        <v>89</v>
      </c>
      <c r="D15" s="255"/>
      <c r="E15" s="256"/>
      <c r="F15" s="290"/>
      <c r="G15" s="291"/>
      <c r="H15" s="292"/>
      <c r="I15" s="293"/>
    </row>
    <row r="16" spans="1:9" s="266" customFormat="1">
      <c r="A16" s="287">
        <f>E16*F16</f>
        <v>0.69</v>
      </c>
      <c r="B16" s="254">
        <v>1</v>
      </c>
      <c r="C16" s="255" t="s">
        <v>90</v>
      </c>
      <c r="D16" s="254">
        <v>30</v>
      </c>
      <c r="E16" s="291">
        <f>D16*B16/1000</f>
        <v>0.03</v>
      </c>
      <c r="F16" s="287">
        <v>23</v>
      </c>
      <c r="G16" s="294">
        <f>E16</f>
        <v>0.03</v>
      </c>
      <c r="H16" s="292">
        <f>D16*B16/1000</f>
        <v>0.03</v>
      </c>
      <c r="I16" s="293">
        <f>G16*F16</f>
        <v>0.69</v>
      </c>
    </row>
    <row r="17" spans="1:15" s="266" customFormat="1">
      <c r="A17" s="287">
        <f>E17*F17</f>
        <v>2.9849999999999999</v>
      </c>
      <c r="B17" s="254">
        <v>1</v>
      </c>
      <c r="C17" s="255" t="s">
        <v>34</v>
      </c>
      <c r="D17" s="254">
        <v>5</v>
      </c>
      <c r="E17" s="291">
        <f>D17*B17/1000</f>
        <v>5.0000000000000001E-3</v>
      </c>
      <c r="F17" s="287">
        <v>597</v>
      </c>
      <c r="G17" s="294">
        <f t="shared" ref="G17:G20" si="0">E17</f>
        <v>5.0000000000000001E-3</v>
      </c>
      <c r="H17" s="292">
        <f t="shared" ref="H17:H22" si="1">D17*B17/1000</f>
        <v>5.0000000000000001E-3</v>
      </c>
      <c r="I17" s="293">
        <f t="shared" ref="I17:I44" si="2">G17*F17</f>
        <v>2.9849999999999999</v>
      </c>
    </row>
    <row r="18" spans="1:15" s="266" customFormat="1">
      <c r="A18" s="287">
        <f>E18*F18</f>
        <v>9.89</v>
      </c>
      <c r="B18" s="254">
        <v>1</v>
      </c>
      <c r="C18" s="255" t="s">
        <v>35</v>
      </c>
      <c r="D18" s="254">
        <v>23</v>
      </c>
      <c r="E18" s="291">
        <f>D18*B18/1000</f>
        <v>2.3E-2</v>
      </c>
      <c r="F18" s="287">
        <v>430</v>
      </c>
      <c r="G18" s="294">
        <f t="shared" si="0"/>
        <v>2.3E-2</v>
      </c>
      <c r="H18" s="292">
        <f t="shared" si="1"/>
        <v>2.3E-2</v>
      </c>
      <c r="I18" s="293">
        <f t="shared" si="2"/>
        <v>9.89</v>
      </c>
    </row>
    <row r="19" spans="1:15" s="266" customFormat="1">
      <c r="A19" s="287">
        <f>E19*F19</f>
        <v>0.3725</v>
      </c>
      <c r="B19" s="254">
        <v>1</v>
      </c>
      <c r="C19" s="255" t="s">
        <v>36</v>
      </c>
      <c r="D19" s="254">
        <v>5</v>
      </c>
      <c r="E19" s="291">
        <f>D19*B19/1000</f>
        <v>5.0000000000000001E-3</v>
      </c>
      <c r="F19" s="287">
        <v>74.5</v>
      </c>
      <c r="G19" s="294">
        <f>E19+E26</f>
        <v>1.4999999999999999E-2</v>
      </c>
      <c r="H19" s="292">
        <f t="shared" si="1"/>
        <v>5.0000000000000001E-3</v>
      </c>
      <c r="I19" s="293">
        <f t="shared" si="2"/>
        <v>1.1174999999999999</v>
      </c>
    </row>
    <row r="20" spans="1:15" s="266" customFormat="1">
      <c r="A20" s="287">
        <f>E20*F20</f>
        <v>1.6E-2</v>
      </c>
      <c r="B20" s="254">
        <v>1</v>
      </c>
      <c r="C20" s="255" t="s">
        <v>37</v>
      </c>
      <c r="D20" s="254">
        <v>1</v>
      </c>
      <c r="E20" s="291">
        <f>D20*B20/1000</f>
        <v>1E-3</v>
      </c>
      <c r="F20" s="287">
        <v>16</v>
      </c>
      <c r="G20" s="294">
        <f t="shared" si="0"/>
        <v>1E-3</v>
      </c>
      <c r="H20" s="292">
        <f t="shared" si="1"/>
        <v>1E-3</v>
      </c>
      <c r="I20" s="293">
        <f t="shared" si="2"/>
        <v>1.6E-2</v>
      </c>
    </row>
    <row r="21" spans="1:15" s="266" customFormat="1">
      <c r="A21" s="287">
        <f>SUM(A16:A20)</f>
        <v>13.953500000000002</v>
      </c>
      <c r="B21" s="254"/>
      <c r="C21" s="255" t="s">
        <v>21</v>
      </c>
      <c r="D21" s="254"/>
      <c r="E21" s="291"/>
      <c r="F21" s="287"/>
      <c r="G21" s="294"/>
      <c r="H21" s="292">
        <f t="shared" si="1"/>
        <v>0</v>
      </c>
      <c r="I21" s="293">
        <f t="shared" si="2"/>
        <v>0</v>
      </c>
    </row>
    <row r="22" spans="1:15" s="266" customFormat="1" ht="15.75">
      <c r="A22" s="295">
        <f>A21/B20</f>
        <v>13.953500000000002</v>
      </c>
      <c r="B22" s="255"/>
      <c r="C22" s="255" t="s">
        <v>22</v>
      </c>
      <c r="D22" s="254"/>
      <c r="E22" s="291"/>
      <c r="F22" s="295">
        <f>A22</f>
        <v>13.953500000000002</v>
      </c>
      <c r="G22" s="294"/>
      <c r="H22" s="292">
        <f t="shared" si="1"/>
        <v>0</v>
      </c>
      <c r="I22" s="293">
        <f t="shared" si="2"/>
        <v>0</v>
      </c>
    </row>
    <row r="23" spans="1:15" s="266" customFormat="1" ht="15.75">
      <c r="A23" s="295"/>
      <c r="B23" s="255"/>
      <c r="C23" s="255"/>
      <c r="D23" s="254"/>
      <c r="E23" s="291"/>
      <c r="F23" s="295"/>
      <c r="G23" s="294"/>
      <c r="H23" s="292"/>
      <c r="I23" s="293">
        <f t="shared" si="2"/>
        <v>0</v>
      </c>
    </row>
    <row r="24" spans="1:15" s="266" customFormat="1" ht="15.75">
      <c r="A24" s="296"/>
      <c r="B24" s="288">
        <v>200</v>
      </c>
      <c r="C24" s="297" t="s">
        <v>86</v>
      </c>
      <c r="D24" s="255"/>
      <c r="E24" s="256"/>
      <c r="F24" s="290"/>
      <c r="G24" s="291"/>
      <c r="H24" s="292"/>
      <c r="I24" s="293">
        <f t="shared" si="2"/>
        <v>0</v>
      </c>
      <c r="O24" s="266" t="s">
        <v>23</v>
      </c>
    </row>
    <row r="25" spans="1:15" s="266" customFormat="1">
      <c r="A25" s="287">
        <f>E25*F25</f>
        <v>0.47500000000000003</v>
      </c>
      <c r="B25" s="254">
        <v>1</v>
      </c>
      <c r="C25" s="298" t="s">
        <v>91</v>
      </c>
      <c r="D25" s="254">
        <v>1</v>
      </c>
      <c r="E25" s="291">
        <f>D25*B25/1000</f>
        <v>1E-3</v>
      </c>
      <c r="F25" s="287">
        <v>475</v>
      </c>
      <c r="G25" s="294">
        <f>E25</f>
        <v>1E-3</v>
      </c>
      <c r="H25" s="292">
        <f>D25*B25/1000</f>
        <v>1E-3</v>
      </c>
      <c r="I25" s="293">
        <f t="shared" si="2"/>
        <v>0.47500000000000003</v>
      </c>
    </row>
    <row r="26" spans="1:15" s="266" customFormat="1">
      <c r="A26" s="287">
        <f>E26*F26</f>
        <v>0.745</v>
      </c>
      <c r="B26" s="254">
        <v>1</v>
      </c>
      <c r="C26" s="298" t="s">
        <v>36</v>
      </c>
      <c r="D26" s="254">
        <v>10</v>
      </c>
      <c r="E26" s="291">
        <f>D26*B26/1000</f>
        <v>0.01</v>
      </c>
      <c r="F26" s="287">
        <v>74.5</v>
      </c>
      <c r="G26" s="294"/>
      <c r="H26" s="292">
        <f>D26*B26/1000</f>
        <v>0.01</v>
      </c>
      <c r="I26" s="293">
        <f t="shared" si="2"/>
        <v>0</v>
      </c>
    </row>
    <row r="27" spans="1:15" s="266" customFormat="1">
      <c r="A27" s="287">
        <f>SUM(A25:A26)</f>
        <v>1.22</v>
      </c>
      <c r="B27" s="255"/>
      <c r="C27" s="255" t="s">
        <v>21</v>
      </c>
      <c r="D27" s="254"/>
      <c r="E27" s="291"/>
      <c r="F27" s="287"/>
      <c r="G27" s="256"/>
      <c r="H27" s="292">
        <f>D27*B27/1000</f>
        <v>0</v>
      </c>
      <c r="I27" s="293">
        <f t="shared" si="2"/>
        <v>0</v>
      </c>
    </row>
    <row r="28" spans="1:15" s="266" customFormat="1" ht="15.75">
      <c r="A28" s="295">
        <f>A27/B26</f>
        <v>1.22</v>
      </c>
      <c r="B28" s="289"/>
      <c r="C28" s="255" t="s">
        <v>22</v>
      </c>
      <c r="D28" s="254"/>
      <c r="E28" s="291"/>
      <c r="F28" s="295">
        <f>A28</f>
        <v>1.22</v>
      </c>
      <c r="G28" s="256"/>
      <c r="H28" s="292">
        <f>D28*B28/1000</f>
        <v>0</v>
      </c>
      <c r="I28" s="293">
        <f t="shared" si="2"/>
        <v>0</v>
      </c>
    </row>
    <row r="29" spans="1:15" s="266" customFormat="1" ht="15.75">
      <c r="A29" s="295"/>
      <c r="B29" s="289"/>
      <c r="C29" s="255"/>
      <c r="D29" s="254"/>
      <c r="E29" s="291"/>
      <c r="F29" s="295"/>
      <c r="G29" s="256"/>
      <c r="H29" s="292"/>
      <c r="I29" s="293"/>
    </row>
    <row r="30" spans="1:15" s="266" customFormat="1" ht="15.75">
      <c r="A30" s="296"/>
      <c r="B30" s="288">
        <v>30</v>
      </c>
      <c r="C30" s="297" t="s">
        <v>40</v>
      </c>
      <c r="D30" s="255"/>
      <c r="E30" s="256"/>
      <c r="F30" s="290"/>
      <c r="G30" s="256"/>
      <c r="H30" s="292"/>
      <c r="I30" s="293">
        <f t="shared" ref="I30:I38" si="3">G30*F30</f>
        <v>0</v>
      </c>
    </row>
    <row r="31" spans="1:15" s="266" customFormat="1">
      <c r="A31" s="287">
        <f>E31*F31</f>
        <v>2.847</v>
      </c>
      <c r="B31" s="254">
        <v>1</v>
      </c>
      <c r="C31" s="298" t="s">
        <v>40</v>
      </c>
      <c r="D31" s="254">
        <v>30</v>
      </c>
      <c r="E31" s="291">
        <f>D31*B31/1000</f>
        <v>0.03</v>
      </c>
      <c r="F31" s="287">
        <v>94.9</v>
      </c>
      <c r="G31" s="294">
        <f>E31</f>
        <v>0.03</v>
      </c>
      <c r="H31" s="292">
        <f>D31*B31/1000</f>
        <v>0.03</v>
      </c>
      <c r="I31" s="293">
        <f t="shared" si="3"/>
        <v>2.847</v>
      </c>
    </row>
    <row r="32" spans="1:15" s="266" customFormat="1">
      <c r="A32" s="287">
        <f>SUM(A31)</f>
        <v>2.847</v>
      </c>
      <c r="B32" s="255"/>
      <c r="C32" s="255" t="s">
        <v>21</v>
      </c>
      <c r="D32" s="254"/>
      <c r="E32" s="291"/>
      <c r="F32" s="287"/>
      <c r="G32" s="256"/>
      <c r="H32" s="292">
        <f>D32*B32/1000</f>
        <v>0</v>
      </c>
      <c r="I32" s="293">
        <f t="shared" si="3"/>
        <v>0</v>
      </c>
    </row>
    <row r="33" spans="1:9" s="266" customFormat="1" ht="15.75">
      <c r="A33" s="295">
        <f>A32/B31</f>
        <v>2.847</v>
      </c>
      <c r="B33" s="289"/>
      <c r="C33" s="255" t="s">
        <v>22</v>
      </c>
      <c r="D33" s="254"/>
      <c r="E33" s="291"/>
      <c r="F33" s="295">
        <f>A33</f>
        <v>2.847</v>
      </c>
      <c r="G33" s="256"/>
      <c r="H33" s="292">
        <f>D33*B33/1000</f>
        <v>0</v>
      </c>
      <c r="I33" s="293">
        <f t="shared" si="3"/>
        <v>0</v>
      </c>
    </row>
    <row r="34" spans="1:9" s="266" customFormat="1" ht="15.75">
      <c r="A34" s="295"/>
      <c r="B34" s="289"/>
      <c r="C34" s="255"/>
      <c r="D34" s="254"/>
      <c r="E34" s="291"/>
      <c r="F34" s="295"/>
      <c r="G34" s="256"/>
      <c r="H34" s="292"/>
      <c r="I34" s="293">
        <f t="shared" si="3"/>
        <v>0</v>
      </c>
    </row>
    <row r="35" spans="1:9" s="266" customFormat="1" ht="15.75">
      <c r="A35" s="296"/>
      <c r="B35" s="288">
        <v>25</v>
      </c>
      <c r="C35" s="297" t="s">
        <v>92</v>
      </c>
      <c r="D35" s="255"/>
      <c r="E35" s="256"/>
      <c r="F35" s="290"/>
      <c r="G35" s="256"/>
      <c r="H35" s="292"/>
      <c r="I35" s="293">
        <f t="shared" si="3"/>
        <v>0</v>
      </c>
    </row>
    <row r="36" spans="1:9" s="266" customFormat="1">
      <c r="A36" s="287">
        <f>E36*F36</f>
        <v>2.0825</v>
      </c>
      <c r="B36" s="254">
        <v>1</v>
      </c>
      <c r="C36" s="298" t="s">
        <v>92</v>
      </c>
      <c r="D36" s="254">
        <v>24.5</v>
      </c>
      <c r="E36" s="291">
        <f>D36*B36/1000</f>
        <v>2.4500000000000001E-2</v>
      </c>
      <c r="F36" s="287">
        <v>85</v>
      </c>
      <c r="G36" s="294">
        <f>E36</f>
        <v>2.4500000000000001E-2</v>
      </c>
      <c r="H36" s="292">
        <f>D36*B36/1000</f>
        <v>2.4500000000000001E-2</v>
      </c>
      <c r="I36" s="293">
        <f t="shared" si="3"/>
        <v>2.0825</v>
      </c>
    </row>
    <row r="37" spans="1:9" s="266" customFormat="1">
      <c r="A37" s="287">
        <f>SUM(A36)</f>
        <v>2.0825</v>
      </c>
      <c r="B37" s="255"/>
      <c r="C37" s="255" t="s">
        <v>21</v>
      </c>
      <c r="D37" s="254"/>
      <c r="E37" s="291"/>
      <c r="F37" s="287"/>
      <c r="G37" s="256"/>
      <c r="H37" s="292">
        <f>D37*B37/1000</f>
        <v>0</v>
      </c>
      <c r="I37" s="293">
        <f t="shared" si="3"/>
        <v>0</v>
      </c>
    </row>
    <row r="38" spans="1:9" s="266" customFormat="1" ht="15.75">
      <c r="A38" s="295">
        <f>A37/B36</f>
        <v>2.0825</v>
      </c>
      <c r="B38" s="289"/>
      <c r="C38" s="255" t="s">
        <v>22</v>
      </c>
      <c r="D38" s="254"/>
      <c r="E38" s="291"/>
      <c r="F38" s="295">
        <f>A38</f>
        <v>2.0825</v>
      </c>
      <c r="G38" s="256"/>
      <c r="H38" s="292">
        <f>D38*B38/1000</f>
        <v>0</v>
      </c>
      <c r="I38" s="293">
        <f t="shared" si="3"/>
        <v>0</v>
      </c>
    </row>
    <row r="39" spans="1:9" s="266" customFormat="1" ht="15.75">
      <c r="A39" s="295"/>
      <c r="B39" s="289"/>
      <c r="C39" s="255"/>
      <c r="D39" s="254"/>
      <c r="E39" s="291"/>
      <c r="F39" s="295"/>
      <c r="G39" s="256"/>
      <c r="H39" s="292"/>
      <c r="I39" s="293"/>
    </row>
    <row r="40" spans="1:9" s="266" customFormat="1" ht="15.75">
      <c r="A40" s="296"/>
      <c r="B40" s="288">
        <v>25</v>
      </c>
      <c r="C40" s="297" t="s">
        <v>28</v>
      </c>
      <c r="D40" s="255"/>
      <c r="E40" s="256"/>
      <c r="F40" s="290"/>
      <c r="G40" s="256"/>
      <c r="H40" s="292"/>
      <c r="I40" s="293">
        <f t="shared" ref="I40:I43" si="4">G40*F40</f>
        <v>0</v>
      </c>
    </row>
    <row r="41" spans="1:9" s="266" customFormat="1">
      <c r="A41" s="287">
        <f>E41*F41</f>
        <v>1.9000000000000001</v>
      </c>
      <c r="B41" s="254">
        <v>1</v>
      </c>
      <c r="C41" s="298" t="s">
        <v>93</v>
      </c>
      <c r="D41" s="254">
        <v>25</v>
      </c>
      <c r="E41" s="291">
        <f>D41*B41/1000</f>
        <v>2.5000000000000001E-2</v>
      </c>
      <c r="F41" s="287">
        <v>76</v>
      </c>
      <c r="G41" s="294">
        <f>E41</f>
        <v>2.5000000000000001E-2</v>
      </c>
      <c r="H41" s="292">
        <f>D41*B41/1000</f>
        <v>2.5000000000000001E-2</v>
      </c>
      <c r="I41" s="293">
        <f t="shared" si="4"/>
        <v>1.9000000000000001</v>
      </c>
    </row>
    <row r="42" spans="1:9" s="266" customFormat="1">
      <c r="A42" s="287">
        <f>SUM(A41)</f>
        <v>1.9000000000000001</v>
      </c>
      <c r="B42" s="255"/>
      <c r="C42" s="255" t="s">
        <v>21</v>
      </c>
      <c r="D42" s="254"/>
      <c r="E42" s="291"/>
      <c r="F42" s="287"/>
      <c r="G42" s="256"/>
      <c r="H42" s="292">
        <f>D42*B42/1000</f>
        <v>0</v>
      </c>
      <c r="I42" s="293">
        <f t="shared" si="4"/>
        <v>0</v>
      </c>
    </row>
    <row r="43" spans="1:9" s="266" customFormat="1" ht="15.75">
      <c r="A43" s="295">
        <f>A42/B41</f>
        <v>1.9000000000000001</v>
      </c>
      <c r="B43" s="289"/>
      <c r="C43" s="255" t="s">
        <v>22</v>
      </c>
      <c r="D43" s="254"/>
      <c r="E43" s="291"/>
      <c r="F43" s="295">
        <f>A43</f>
        <v>1.9000000000000001</v>
      </c>
      <c r="G43" s="256"/>
      <c r="H43" s="292">
        <f>D43*B43/1000</f>
        <v>0</v>
      </c>
      <c r="I43" s="293">
        <f t="shared" si="4"/>
        <v>0</v>
      </c>
    </row>
    <row r="44" spans="1:9" s="266" customFormat="1" ht="15.75">
      <c r="A44" s="295"/>
      <c r="B44" s="289"/>
      <c r="C44" s="255"/>
      <c r="D44" s="254"/>
      <c r="E44" s="291"/>
      <c r="F44" s="295"/>
      <c r="G44" s="256"/>
      <c r="H44" s="292"/>
      <c r="I44" s="293">
        <f t="shared" si="2"/>
        <v>0</v>
      </c>
    </row>
    <row r="45" spans="1:9" s="266" customFormat="1" ht="15.75">
      <c r="A45" s="295">
        <f>A37+A27+A21+A42+A32</f>
        <v>22.003</v>
      </c>
      <c r="B45" s="255"/>
      <c r="C45" s="289" t="s">
        <v>30</v>
      </c>
      <c r="D45" s="255"/>
      <c r="E45" s="256"/>
      <c r="F45" s="295">
        <f>F46*B41</f>
        <v>22.003</v>
      </c>
      <c r="G45" s="256"/>
      <c r="H45" s="299"/>
      <c r="I45" s="293">
        <f>SUM(I16:I44)</f>
        <v>22.003</v>
      </c>
    </row>
    <row r="46" spans="1:9" s="266" customFormat="1" ht="15.75">
      <c r="A46" s="295">
        <f>A45/B41</f>
        <v>22.003</v>
      </c>
      <c r="B46" s="255"/>
      <c r="C46" s="289" t="s">
        <v>22</v>
      </c>
      <c r="D46" s="255"/>
      <c r="E46" s="256"/>
      <c r="F46" s="295">
        <f>A46</f>
        <v>22.003</v>
      </c>
      <c r="G46" s="256"/>
      <c r="H46" s="292"/>
      <c r="I46" s="293"/>
    </row>
    <row r="47" spans="1:9" s="266" customFormat="1" ht="15.75">
      <c r="C47" s="1323" t="s">
        <v>84</v>
      </c>
      <c r="D47" s="1323"/>
      <c r="E47" s="1323"/>
      <c r="F47" s="1323"/>
      <c r="G47" s="1323"/>
      <c r="H47" s="300"/>
      <c r="I47" s="301"/>
    </row>
    <row r="48" spans="1:9" s="266" customFormat="1" ht="15.75">
      <c r="C48" s="1323" t="s">
        <v>32</v>
      </c>
      <c r="D48" s="1323"/>
      <c r="E48" s="1323"/>
      <c r="F48" s="1323"/>
      <c r="G48" s="1323"/>
      <c r="H48" s="300"/>
      <c r="I48" s="301"/>
    </row>
    <row r="49" spans="2:9" s="266" customFormat="1" ht="15.75">
      <c r="B49" s="302"/>
      <c r="C49" s="302" t="s">
        <v>33</v>
      </c>
      <c r="D49" s="302"/>
      <c r="E49" s="302"/>
      <c r="F49" s="302"/>
      <c r="G49" s="302"/>
      <c r="H49" s="301"/>
      <c r="I49" s="301"/>
    </row>
  </sheetData>
  <mergeCells count="11">
    <mergeCell ref="F6:G6"/>
    <mergeCell ref="F8:G8"/>
    <mergeCell ref="C47:G47"/>
    <mergeCell ref="C48:G48"/>
    <mergeCell ref="B2:G2"/>
    <mergeCell ref="B3:G3"/>
    <mergeCell ref="B4:B5"/>
    <mergeCell ref="C4:C5"/>
    <mergeCell ref="D4:D5"/>
    <mergeCell ref="E4:E5"/>
    <mergeCell ref="F5:G5"/>
  </mergeCells>
  <pageMargins left="0.7" right="0.7" top="0.75" bottom="0.75" header="0.3" footer="0.3"/>
  <pageSetup paperSize="9" scale="60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O43"/>
  <sheetViews>
    <sheetView view="pageBreakPreview" topLeftCell="A4" zoomScale="60" workbookViewId="0">
      <selection activeCell="F18" sqref="F18"/>
    </sheetView>
  </sheetViews>
  <sheetFormatPr defaultRowHeight="15"/>
  <cols>
    <col min="1" max="1" width="13.85546875" style="246" customWidth="1"/>
    <col min="2" max="2" width="9.28515625" style="246" bestFit="1" customWidth="1"/>
    <col min="3" max="3" width="62" style="246" customWidth="1"/>
    <col min="4" max="4" width="9.28515625" style="246" bestFit="1" customWidth="1"/>
    <col min="5" max="5" width="9.42578125" style="246" bestFit="1" customWidth="1"/>
    <col min="6" max="6" width="14.5703125" style="246" customWidth="1"/>
    <col min="7" max="8" width="9.42578125" style="246" bestFit="1" customWidth="1"/>
    <col min="9" max="9" width="13.85546875" style="246" customWidth="1"/>
    <col min="10" max="16384" width="9.140625" style="246"/>
  </cols>
  <sheetData>
    <row r="1" spans="1:9" s="173" customFormat="1">
      <c r="H1" s="174"/>
      <c r="I1" s="174"/>
    </row>
    <row r="2" spans="1:9" s="173" customFormat="1" ht="15.75">
      <c r="A2" s="175"/>
      <c r="B2" s="1301" t="s">
        <v>0</v>
      </c>
      <c r="C2" s="1301"/>
      <c r="D2" s="1301"/>
      <c r="E2" s="1301"/>
      <c r="F2" s="1301"/>
      <c r="G2" s="1301"/>
      <c r="H2" s="174"/>
      <c r="I2" s="174"/>
    </row>
    <row r="3" spans="1:9" s="173" customFormat="1" ht="15.75">
      <c r="A3" s="175"/>
      <c r="B3" s="1301"/>
      <c r="C3" s="1301"/>
      <c r="D3" s="1301"/>
      <c r="E3" s="1301"/>
      <c r="F3" s="1301"/>
      <c r="G3" s="1301"/>
      <c r="H3" s="174"/>
      <c r="I3" s="174"/>
    </row>
    <row r="4" spans="1:9" s="173" customFormat="1">
      <c r="A4" s="175"/>
      <c r="B4" s="1302"/>
      <c r="C4" s="1304" t="s">
        <v>1</v>
      </c>
      <c r="D4" s="1306" t="s">
        <v>2</v>
      </c>
      <c r="E4" s="1308" t="s">
        <v>3</v>
      </c>
      <c r="F4" s="176"/>
      <c r="G4" s="177"/>
      <c r="H4" s="174"/>
      <c r="I4" s="174"/>
    </row>
    <row r="5" spans="1:9" s="173" customFormat="1" ht="15.75">
      <c r="A5" s="178"/>
      <c r="B5" s="1303"/>
      <c r="C5" s="1305"/>
      <c r="D5" s="1307"/>
      <c r="E5" s="1309"/>
      <c r="F5" s="1310" t="s">
        <v>4</v>
      </c>
      <c r="G5" s="1311"/>
      <c r="H5" s="174"/>
      <c r="I5" s="174"/>
    </row>
    <row r="6" spans="1:9" s="173" customFormat="1">
      <c r="A6" s="179"/>
      <c r="B6" s="180"/>
      <c r="C6" s="181"/>
      <c r="D6" s="182"/>
      <c r="E6" s="183"/>
      <c r="F6" s="1312" t="s">
        <v>5</v>
      </c>
      <c r="G6" s="1313"/>
      <c r="H6" s="174"/>
      <c r="I6" s="174"/>
    </row>
    <row r="7" spans="1:9" s="173" customFormat="1">
      <c r="A7" s="179"/>
      <c r="B7" s="184"/>
      <c r="C7" s="181"/>
      <c r="D7" s="182"/>
      <c r="E7" s="183"/>
      <c r="F7" s="185"/>
      <c r="G7" s="187"/>
      <c r="H7" s="174"/>
      <c r="I7" s="174"/>
    </row>
    <row r="8" spans="1:9" s="173" customFormat="1">
      <c r="A8" s="179"/>
      <c r="B8" s="184"/>
      <c r="C8" s="181"/>
      <c r="D8" s="182"/>
      <c r="E8" s="183"/>
      <c r="F8" s="1314"/>
      <c r="G8" s="1315"/>
      <c r="H8" s="174"/>
      <c r="I8" s="174"/>
    </row>
    <row r="9" spans="1:9" s="173" customFormat="1" ht="15.75">
      <c r="A9" s="179"/>
      <c r="B9" s="184"/>
      <c r="C9" s="188"/>
      <c r="D9" s="182"/>
      <c r="E9" s="183"/>
      <c r="F9" s="176"/>
      <c r="G9" s="189"/>
      <c r="H9" s="174"/>
      <c r="I9" s="174"/>
    </row>
    <row r="10" spans="1:9" s="173" customFormat="1" ht="15.75">
      <c r="A10" s="190"/>
      <c r="B10" s="191"/>
      <c r="C10" s="181"/>
      <c r="D10" s="182"/>
      <c r="E10" s="183"/>
      <c r="F10" s="176"/>
      <c r="G10" s="189"/>
      <c r="H10" s="174"/>
      <c r="I10" s="174"/>
    </row>
    <row r="11" spans="1:9" s="173" customFormat="1" ht="20.25">
      <c r="A11" s="175"/>
      <c r="B11" s="192"/>
      <c r="C11" s="193" t="s">
        <v>95</v>
      </c>
      <c r="D11" s="177"/>
      <c r="E11" s="176"/>
      <c r="F11" s="176"/>
      <c r="G11" s="177"/>
      <c r="H11" s="174"/>
      <c r="I11" s="174"/>
    </row>
    <row r="12" spans="1:9" s="173" customFormat="1" ht="75">
      <c r="A12" s="194" t="s">
        <v>6</v>
      </c>
      <c r="B12" s="195" t="s">
        <v>7</v>
      </c>
      <c r="C12" s="195" t="s">
        <v>8</v>
      </c>
      <c r="D12" s="195" t="s">
        <v>9</v>
      </c>
      <c r="E12" s="196" t="s">
        <v>10</v>
      </c>
      <c r="F12" s="195" t="s">
        <v>11</v>
      </c>
      <c r="G12" s="196" t="s">
        <v>12</v>
      </c>
      <c r="H12" s="174"/>
      <c r="I12" s="174"/>
    </row>
    <row r="13" spans="1:9" s="173" customFormat="1" ht="20.25">
      <c r="A13" s="197"/>
      <c r="B13" s="198"/>
      <c r="C13" s="199">
        <v>45239</v>
      </c>
      <c r="D13" s="195"/>
      <c r="E13" s="196"/>
      <c r="F13" s="198"/>
      <c r="G13" s="196"/>
      <c r="H13" s="174"/>
      <c r="I13" s="174"/>
    </row>
    <row r="14" spans="1:9" s="208" customFormat="1" ht="20.25">
      <c r="A14" s="200"/>
      <c r="B14" s="201"/>
      <c r="C14" s="202"/>
      <c r="D14" s="203"/>
      <c r="E14" s="204"/>
      <c r="F14" s="200"/>
      <c r="G14" s="205"/>
      <c r="H14" s="206"/>
      <c r="I14" s="207"/>
    </row>
    <row r="15" spans="1:9" s="215" customFormat="1" ht="15.75">
      <c r="A15" s="209"/>
      <c r="B15" s="210" t="s">
        <v>61</v>
      </c>
      <c r="C15" s="1316" t="s">
        <v>82</v>
      </c>
      <c r="D15" s="1317"/>
      <c r="E15" s="211"/>
      <c r="F15" s="212"/>
      <c r="G15" s="211"/>
      <c r="H15" s="213"/>
      <c r="I15" s="214"/>
    </row>
    <row r="16" spans="1:9" s="223" customFormat="1">
      <c r="A16" s="216">
        <f>E16*F16</f>
        <v>329.08050000000003</v>
      </c>
      <c r="B16" s="217">
        <v>6</v>
      </c>
      <c r="C16" s="218" t="s">
        <v>83</v>
      </c>
      <c r="D16" s="217">
        <v>155</v>
      </c>
      <c r="E16" s="219">
        <f>D16*B16/1000</f>
        <v>0.93</v>
      </c>
      <c r="F16" s="216">
        <v>353.85</v>
      </c>
      <c r="G16" s="220">
        <f t="shared" ref="G16:G19" si="0">E16</f>
        <v>0.93</v>
      </c>
      <c r="H16" s="221">
        <f t="shared" ref="H16:H21" si="1">D16*B16/1000</f>
        <v>0.93</v>
      </c>
      <c r="I16" s="222">
        <f t="shared" ref="I16:I21" si="2">G16*F16</f>
        <v>329.08050000000003</v>
      </c>
    </row>
    <row r="17" spans="1:15" s="192" customFormat="1">
      <c r="A17" s="224">
        <f t="shared" ref="A17:A19" si="3">E17*F17</f>
        <v>3.6554999999999995</v>
      </c>
      <c r="B17" s="217">
        <v>6</v>
      </c>
      <c r="C17" s="225" t="s">
        <v>17</v>
      </c>
      <c r="D17" s="180">
        <v>5</v>
      </c>
      <c r="E17" s="226">
        <f t="shared" ref="E17" si="4">D17*B17/1000</f>
        <v>0.03</v>
      </c>
      <c r="F17" s="224">
        <v>121.85</v>
      </c>
      <c r="G17" s="227">
        <f t="shared" si="0"/>
        <v>0.03</v>
      </c>
      <c r="H17" s="228">
        <f>D17*B17/1000</f>
        <v>0.03</v>
      </c>
      <c r="I17" s="229">
        <f>G17*F17</f>
        <v>3.6554999999999995</v>
      </c>
    </row>
    <row r="18" spans="1:15" s="237" customFormat="1">
      <c r="A18" s="230">
        <f>E18*F18</f>
        <v>35.709599999999995</v>
      </c>
      <c r="B18" s="217">
        <v>6</v>
      </c>
      <c r="C18" s="231" t="s">
        <v>34</v>
      </c>
      <c r="D18" s="232">
        <v>10</v>
      </c>
      <c r="E18" s="233">
        <f>D18*B18/1000</f>
        <v>0.06</v>
      </c>
      <c r="F18" s="230">
        <v>595.16</v>
      </c>
      <c r="G18" s="234">
        <f>E18</f>
        <v>0.06</v>
      </c>
      <c r="H18" s="235">
        <f t="shared" ref="H18" si="5">D18*B18/1000</f>
        <v>0.06</v>
      </c>
      <c r="I18" s="236">
        <f t="shared" ref="I18" si="6">G18*F18</f>
        <v>35.709599999999995</v>
      </c>
    </row>
    <row r="19" spans="1:15" s="192" customFormat="1">
      <c r="A19" s="224">
        <f t="shared" si="3"/>
        <v>0.24</v>
      </c>
      <c r="B19" s="217">
        <v>6</v>
      </c>
      <c r="C19" s="225" t="s">
        <v>20</v>
      </c>
      <c r="D19" s="180">
        <v>2.5</v>
      </c>
      <c r="E19" s="226">
        <f>B19*D19/1000</f>
        <v>1.4999999999999999E-2</v>
      </c>
      <c r="F19" s="224">
        <v>16</v>
      </c>
      <c r="G19" s="227">
        <f t="shared" si="0"/>
        <v>1.4999999999999999E-2</v>
      </c>
      <c r="H19" s="228">
        <f t="shared" si="1"/>
        <v>1.4999999999999999E-2</v>
      </c>
      <c r="I19" s="229">
        <f t="shared" si="2"/>
        <v>0.24</v>
      </c>
    </row>
    <row r="20" spans="1:15" s="192" customFormat="1">
      <c r="A20" s="224">
        <f>SUM(A16:A19)</f>
        <v>368.68560000000002</v>
      </c>
      <c r="B20" s="180"/>
      <c r="C20" s="238" t="s">
        <v>21</v>
      </c>
      <c r="D20" s="180"/>
      <c r="E20" s="226"/>
      <c r="F20" s="224"/>
      <c r="G20" s="227"/>
      <c r="H20" s="228">
        <f t="shared" si="1"/>
        <v>0</v>
      </c>
      <c r="I20" s="229">
        <f t="shared" si="2"/>
        <v>0</v>
      </c>
    </row>
    <row r="21" spans="1:15" s="192" customFormat="1" ht="15.75">
      <c r="A21" s="197">
        <f>A20/B19</f>
        <v>61.447600000000001</v>
      </c>
      <c r="B21" s="180"/>
      <c r="C21" s="238" t="s">
        <v>22</v>
      </c>
      <c r="D21" s="180"/>
      <c r="E21" s="226"/>
      <c r="F21" s="197">
        <f>A21</f>
        <v>61.447600000000001</v>
      </c>
      <c r="G21" s="227"/>
      <c r="H21" s="228">
        <f t="shared" si="1"/>
        <v>0</v>
      </c>
      <c r="I21" s="229">
        <f t="shared" si="2"/>
        <v>0</v>
      </c>
    </row>
    <row r="22" spans="1:15" s="192" customFormat="1" ht="15.75">
      <c r="A22" s="197"/>
      <c r="B22" s="180"/>
      <c r="C22" s="239"/>
      <c r="D22" s="184"/>
      <c r="E22" s="226"/>
      <c r="F22" s="197"/>
      <c r="G22" s="227"/>
      <c r="H22" s="228"/>
      <c r="I22" s="229"/>
    </row>
    <row r="23" spans="1:15" s="192" customFormat="1" ht="15.75">
      <c r="A23" s="240"/>
      <c r="B23" s="241">
        <v>200</v>
      </c>
      <c r="C23" s="242" t="s">
        <v>86</v>
      </c>
      <c r="D23" s="181"/>
      <c r="E23" s="182"/>
      <c r="F23" s="243"/>
      <c r="G23" s="226"/>
      <c r="H23" s="228"/>
      <c r="I23" s="229"/>
      <c r="O23" s="192" t="s">
        <v>23</v>
      </c>
    </row>
    <row r="24" spans="1:15" s="192" customFormat="1">
      <c r="A24" s="224">
        <f>E24*F24</f>
        <v>2.85</v>
      </c>
      <c r="B24" s="180">
        <v>6</v>
      </c>
      <c r="C24" s="225" t="s">
        <v>87</v>
      </c>
      <c r="D24" s="180">
        <v>1</v>
      </c>
      <c r="E24" s="226">
        <f>D24*B24/1000</f>
        <v>6.0000000000000001E-3</v>
      </c>
      <c r="F24" s="224">
        <v>475</v>
      </c>
      <c r="G24" s="227">
        <f>E24</f>
        <v>6.0000000000000001E-3</v>
      </c>
      <c r="H24" s="228">
        <f>D24*B24/1000</f>
        <v>6.0000000000000001E-3</v>
      </c>
      <c r="I24" s="229">
        <f>G24*F24</f>
        <v>2.85</v>
      </c>
    </row>
    <row r="25" spans="1:15" s="192" customFormat="1">
      <c r="A25" s="224">
        <f>E25*F25</f>
        <v>4.3956</v>
      </c>
      <c r="B25" s="180">
        <v>6</v>
      </c>
      <c r="C25" s="225" t="s">
        <v>36</v>
      </c>
      <c r="D25" s="180">
        <v>10</v>
      </c>
      <c r="E25" s="226">
        <f>D25*B25/1000</f>
        <v>0.06</v>
      </c>
      <c r="F25" s="224">
        <v>73.260000000000005</v>
      </c>
      <c r="G25" s="227">
        <f>E25</f>
        <v>0.06</v>
      </c>
      <c r="H25" s="228">
        <f>D25*B25/1000</f>
        <v>0.06</v>
      </c>
      <c r="I25" s="229">
        <f>G25*F25</f>
        <v>4.3956</v>
      </c>
    </row>
    <row r="26" spans="1:15" s="192" customFormat="1">
      <c r="A26" s="224">
        <f>SUM(A24:A25)</f>
        <v>7.2455999999999996</v>
      </c>
      <c r="B26" s="181"/>
      <c r="C26" s="181" t="s">
        <v>21</v>
      </c>
      <c r="D26" s="180"/>
      <c r="E26" s="226"/>
      <c r="F26" s="224"/>
      <c r="G26" s="182"/>
      <c r="H26" s="228">
        <f>D26*B26/1000</f>
        <v>0</v>
      </c>
      <c r="I26" s="229">
        <f>G26*F26</f>
        <v>0</v>
      </c>
    </row>
    <row r="27" spans="1:15" s="192" customFormat="1" ht="15.75">
      <c r="A27" s="197">
        <f>A26/B24</f>
        <v>1.2076</v>
      </c>
      <c r="B27" s="188"/>
      <c r="C27" s="181" t="s">
        <v>22</v>
      </c>
      <c r="D27" s="180"/>
      <c r="E27" s="226"/>
      <c r="F27" s="197">
        <f>A27</f>
        <v>1.2076</v>
      </c>
      <c r="G27" s="182"/>
      <c r="H27" s="228">
        <f>D27*B27/1000</f>
        <v>0</v>
      </c>
      <c r="I27" s="229">
        <f>G27*F27</f>
        <v>0</v>
      </c>
    </row>
    <row r="28" spans="1:15" s="192" customFormat="1" ht="15.75">
      <c r="A28" s="197"/>
      <c r="B28" s="188"/>
      <c r="C28" s="181"/>
      <c r="D28" s="180"/>
      <c r="E28" s="226"/>
      <c r="F28" s="197"/>
      <c r="G28" s="182"/>
      <c r="H28" s="228"/>
      <c r="I28" s="229"/>
    </row>
    <row r="29" spans="1:15" s="192" customFormat="1" ht="15.75">
      <c r="A29" s="240"/>
      <c r="B29" s="241">
        <v>25</v>
      </c>
      <c r="C29" s="242" t="s">
        <v>26</v>
      </c>
      <c r="D29" s="181"/>
      <c r="E29" s="182"/>
      <c r="F29" s="243"/>
      <c r="G29" s="182"/>
      <c r="H29" s="228"/>
      <c r="I29" s="229"/>
    </row>
    <row r="30" spans="1:15" s="192" customFormat="1">
      <c r="A30" s="224">
        <f>E30*F30</f>
        <v>10.95</v>
      </c>
      <c r="B30" s="180">
        <v>6</v>
      </c>
      <c r="C30" s="225" t="s">
        <v>27</v>
      </c>
      <c r="D30" s="180">
        <v>25</v>
      </c>
      <c r="E30" s="226">
        <f>D30*B30/1000</f>
        <v>0.15</v>
      </c>
      <c r="F30" s="224">
        <v>73</v>
      </c>
      <c r="G30" s="227">
        <f>E30</f>
        <v>0.15</v>
      </c>
      <c r="H30" s="228">
        <f>D30*B30/1000</f>
        <v>0.15</v>
      </c>
      <c r="I30" s="229">
        <f>G30*F30</f>
        <v>10.95</v>
      </c>
    </row>
    <row r="31" spans="1:15" s="192" customFormat="1">
      <c r="A31" s="224">
        <f>SUM(A30)</f>
        <v>10.95</v>
      </c>
      <c r="B31" s="181"/>
      <c r="C31" s="181" t="s">
        <v>21</v>
      </c>
      <c r="D31" s="180"/>
      <c r="E31" s="226"/>
      <c r="F31" s="224"/>
      <c r="G31" s="182"/>
      <c r="H31" s="228">
        <f>D31*B31/1000</f>
        <v>0</v>
      </c>
      <c r="I31" s="229">
        <f>G31*F31</f>
        <v>0</v>
      </c>
    </row>
    <row r="32" spans="1:15" s="192" customFormat="1" ht="15.75">
      <c r="A32" s="197">
        <f>A31/B30</f>
        <v>1.825</v>
      </c>
      <c r="B32" s="188"/>
      <c r="C32" s="181" t="s">
        <v>22</v>
      </c>
      <c r="D32" s="180"/>
      <c r="E32" s="226"/>
      <c r="F32" s="197">
        <f>A32</f>
        <v>1.825</v>
      </c>
      <c r="G32" s="182"/>
      <c r="H32" s="228">
        <f>D32*B32/1000</f>
        <v>0</v>
      </c>
      <c r="I32" s="229">
        <f>G32*F32</f>
        <v>0</v>
      </c>
    </row>
    <row r="33" spans="1:9" s="192" customFormat="1" ht="15.75">
      <c r="A33" s="197"/>
      <c r="B33" s="188"/>
      <c r="C33" s="181"/>
      <c r="D33" s="180"/>
      <c r="E33" s="226"/>
      <c r="F33" s="197"/>
      <c r="G33" s="182"/>
      <c r="H33" s="228"/>
      <c r="I33" s="229"/>
    </row>
    <row r="34" spans="1:9" s="192" customFormat="1" ht="15.75">
      <c r="A34" s="240"/>
      <c r="B34" s="241">
        <v>25</v>
      </c>
      <c r="C34" s="242" t="s">
        <v>28</v>
      </c>
      <c r="D34" s="181"/>
      <c r="E34" s="182"/>
      <c r="F34" s="243"/>
      <c r="G34" s="182"/>
      <c r="H34" s="228"/>
      <c r="I34" s="229"/>
    </row>
    <row r="35" spans="1:9" s="192" customFormat="1">
      <c r="A35" s="224">
        <f>E35*F35</f>
        <v>10.65</v>
      </c>
      <c r="B35" s="180">
        <v>6</v>
      </c>
      <c r="C35" s="225" t="s">
        <v>29</v>
      </c>
      <c r="D35" s="180">
        <v>25</v>
      </c>
      <c r="E35" s="226">
        <f>D35*B35/1000</f>
        <v>0.15</v>
      </c>
      <c r="F35" s="224">
        <v>71</v>
      </c>
      <c r="G35" s="227">
        <f>E35</f>
        <v>0.15</v>
      </c>
      <c r="H35" s="228">
        <f>D35*B35/1000</f>
        <v>0.15</v>
      </c>
      <c r="I35" s="229">
        <f>G35*F35</f>
        <v>10.65</v>
      </c>
    </row>
    <row r="36" spans="1:9" s="192" customFormat="1">
      <c r="A36" s="224">
        <f>SUM(A35)</f>
        <v>10.65</v>
      </c>
      <c r="B36" s="181"/>
      <c r="C36" s="181" t="s">
        <v>21</v>
      </c>
      <c r="D36" s="180"/>
      <c r="E36" s="226"/>
      <c r="F36" s="224"/>
      <c r="G36" s="182"/>
      <c r="H36" s="228">
        <f>D36*B36/1000</f>
        <v>0</v>
      </c>
      <c r="I36" s="229">
        <f>G36*F36</f>
        <v>0</v>
      </c>
    </row>
    <row r="37" spans="1:9" s="192" customFormat="1" ht="15.75">
      <c r="A37" s="197">
        <f>A36/B35</f>
        <v>1.7750000000000001</v>
      </c>
      <c r="B37" s="188"/>
      <c r="C37" s="181" t="s">
        <v>22</v>
      </c>
      <c r="D37" s="180"/>
      <c r="E37" s="226"/>
      <c r="F37" s="197">
        <f>A37</f>
        <v>1.7750000000000001</v>
      </c>
      <c r="G37" s="182"/>
      <c r="H37" s="228">
        <f>D37*B37/1000</f>
        <v>0</v>
      </c>
      <c r="I37" s="229">
        <f>G37*F37</f>
        <v>0</v>
      </c>
    </row>
    <row r="38" spans="1:9" s="192" customFormat="1" ht="15.75">
      <c r="A38" s="197"/>
      <c r="B38" s="188"/>
      <c r="C38" s="181"/>
      <c r="D38" s="180"/>
      <c r="E38" s="226"/>
      <c r="F38" s="197"/>
      <c r="G38" s="182"/>
      <c r="H38" s="228"/>
      <c r="I38" s="229"/>
    </row>
    <row r="39" spans="1:9" s="192" customFormat="1" ht="15.75">
      <c r="A39" s="197">
        <f>A36+A31+A26+A20</f>
        <v>397.53120000000001</v>
      </c>
      <c r="B39" s="181"/>
      <c r="C39" s="188" t="s">
        <v>30</v>
      </c>
      <c r="D39" s="181"/>
      <c r="E39" s="182"/>
      <c r="F39" s="197">
        <f>F40*B35</f>
        <v>397.53120000000001</v>
      </c>
      <c r="G39" s="182"/>
      <c r="H39" s="179"/>
      <c r="I39" s="229">
        <f>SUM(I14:I38)</f>
        <v>397.53120000000001</v>
      </c>
    </row>
    <row r="40" spans="1:9" s="192" customFormat="1" ht="15.75">
      <c r="A40" s="197">
        <f>A39/B35</f>
        <v>66.255200000000002</v>
      </c>
      <c r="B40" s="181"/>
      <c r="C40" s="188" t="s">
        <v>22</v>
      </c>
      <c r="D40" s="181"/>
      <c r="E40" s="182"/>
      <c r="F40" s="197">
        <f>A40</f>
        <v>66.255200000000002</v>
      </c>
      <c r="G40" s="182"/>
      <c r="H40" s="228"/>
      <c r="I40" s="229"/>
    </row>
    <row r="41" spans="1:9" s="192" customFormat="1" ht="15.75">
      <c r="C41" s="1318" t="s">
        <v>84</v>
      </c>
      <c r="D41" s="1318"/>
      <c r="E41" s="1318"/>
      <c r="F41" s="1318"/>
      <c r="G41" s="1318"/>
      <c r="H41" s="244"/>
      <c r="I41" s="174"/>
    </row>
    <row r="42" spans="1:9" s="192" customFormat="1" ht="15.75">
      <c r="C42" s="1318" t="s">
        <v>32</v>
      </c>
      <c r="D42" s="1318"/>
      <c r="E42" s="1318"/>
      <c r="F42" s="1318"/>
      <c r="G42" s="1318"/>
      <c r="H42" s="244"/>
      <c r="I42" s="174"/>
    </row>
    <row r="43" spans="1:9" s="192" customFormat="1" ht="15.75">
      <c r="B43" s="245"/>
      <c r="C43" s="245" t="s">
        <v>33</v>
      </c>
      <c r="D43" s="245"/>
      <c r="E43" s="245"/>
      <c r="F43" s="245"/>
      <c r="G43" s="245"/>
      <c r="H43" s="174"/>
      <c r="I43" s="174"/>
    </row>
  </sheetData>
  <mergeCells count="12">
    <mergeCell ref="B2:G2"/>
    <mergeCell ref="B3:G3"/>
    <mergeCell ref="B4:B5"/>
    <mergeCell ref="C4:C5"/>
    <mergeCell ref="D4:D5"/>
    <mergeCell ref="E4:E5"/>
    <mergeCell ref="F5:G5"/>
    <mergeCell ref="F6:G6"/>
    <mergeCell ref="F8:G8"/>
    <mergeCell ref="C15:D15"/>
    <mergeCell ref="C41:G41"/>
    <mergeCell ref="C42:G42"/>
  </mergeCells>
  <pageMargins left="0.7" right="0.7" top="0.75" bottom="0.75" header="0.3" footer="0.3"/>
  <pageSetup paperSize="9" scale="70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O76"/>
  <sheetViews>
    <sheetView view="pageBreakPreview" topLeftCell="A19" zoomScale="60" workbookViewId="0">
      <selection activeCell="A37" sqref="A37:XFD37"/>
    </sheetView>
  </sheetViews>
  <sheetFormatPr defaultRowHeight="15"/>
  <cols>
    <col min="1" max="1" width="13.85546875" style="246" customWidth="1"/>
    <col min="2" max="2" width="13.7109375" style="246" customWidth="1"/>
    <col min="3" max="3" width="62" style="246" customWidth="1"/>
    <col min="4" max="4" width="9.28515625" style="246" bestFit="1" customWidth="1"/>
    <col min="5" max="5" width="9.42578125" style="246" bestFit="1" customWidth="1"/>
    <col min="6" max="6" width="14.5703125" style="246" customWidth="1"/>
    <col min="7" max="8" width="9.42578125" style="246" bestFit="1" customWidth="1"/>
    <col min="9" max="9" width="13.85546875" style="246" customWidth="1"/>
    <col min="10" max="16384" width="9.140625" style="246"/>
  </cols>
  <sheetData>
    <row r="1" spans="1:9" s="173" customFormat="1">
      <c r="H1" s="174"/>
      <c r="I1" s="174"/>
    </row>
    <row r="2" spans="1:9" s="173" customFormat="1" ht="15.75">
      <c r="A2" s="175"/>
      <c r="B2" s="1301" t="s">
        <v>0</v>
      </c>
      <c r="C2" s="1301"/>
      <c r="D2" s="1301"/>
      <c r="E2" s="1301"/>
      <c r="F2" s="1301"/>
      <c r="G2" s="1301"/>
      <c r="H2" s="174"/>
      <c r="I2" s="174"/>
    </row>
    <row r="3" spans="1:9" s="173" customFormat="1" ht="15.75">
      <c r="A3" s="175"/>
      <c r="B3" s="1301"/>
      <c r="C3" s="1301"/>
      <c r="D3" s="1301"/>
      <c r="E3" s="1301"/>
      <c r="F3" s="1301"/>
      <c r="G3" s="1301"/>
      <c r="H3" s="174"/>
      <c r="I3" s="174"/>
    </row>
    <row r="4" spans="1:9" s="173" customFormat="1">
      <c r="A4" s="175"/>
      <c r="B4" s="1302"/>
      <c r="C4" s="1304" t="s">
        <v>1</v>
      </c>
      <c r="D4" s="1306" t="s">
        <v>2</v>
      </c>
      <c r="E4" s="1308" t="s">
        <v>3</v>
      </c>
      <c r="F4" s="176"/>
      <c r="G4" s="177"/>
      <c r="H4" s="174"/>
      <c r="I4" s="174"/>
    </row>
    <row r="5" spans="1:9" s="173" customFormat="1" ht="15.75">
      <c r="A5" s="178"/>
      <c r="B5" s="1303"/>
      <c r="C5" s="1305"/>
      <c r="D5" s="1307"/>
      <c r="E5" s="1309"/>
      <c r="F5" s="1310" t="s">
        <v>4</v>
      </c>
      <c r="G5" s="1311"/>
      <c r="H5" s="174"/>
      <c r="I5" s="174"/>
    </row>
    <row r="6" spans="1:9" s="173" customFormat="1">
      <c r="A6" s="179"/>
      <c r="B6" s="180"/>
      <c r="C6" s="181"/>
      <c r="D6" s="182"/>
      <c r="E6" s="183"/>
      <c r="F6" s="1312" t="s">
        <v>5</v>
      </c>
      <c r="G6" s="1313"/>
      <c r="H6" s="174"/>
      <c r="I6" s="174"/>
    </row>
    <row r="7" spans="1:9" s="173" customFormat="1">
      <c r="A7" s="179"/>
      <c r="B7" s="184"/>
      <c r="C7" s="181"/>
      <c r="D7" s="182"/>
      <c r="E7" s="183"/>
      <c r="F7" s="185"/>
      <c r="G7" s="187"/>
      <c r="H7" s="174"/>
      <c r="I7" s="174"/>
    </row>
    <row r="8" spans="1:9" s="173" customFormat="1">
      <c r="A8" s="179"/>
      <c r="B8" s="184"/>
      <c r="C8" s="181"/>
      <c r="D8" s="182"/>
      <c r="E8" s="183"/>
      <c r="F8" s="1314"/>
      <c r="G8" s="1315"/>
      <c r="H8" s="174"/>
      <c r="I8" s="174"/>
    </row>
    <row r="9" spans="1:9" s="173" customFormat="1" ht="15.75">
      <c r="A9" s="179"/>
      <c r="B9" s="184"/>
      <c r="C9" s="188"/>
      <c r="D9" s="182"/>
      <c r="E9" s="183"/>
      <c r="F9" s="176"/>
      <c r="G9" s="189"/>
      <c r="H9" s="174"/>
      <c r="I9" s="174"/>
    </row>
    <row r="10" spans="1:9" s="173" customFormat="1" ht="15.75">
      <c r="A10" s="190"/>
      <c r="B10" s="191"/>
      <c r="C10" s="181"/>
      <c r="D10" s="182"/>
      <c r="E10" s="183"/>
      <c r="F10" s="176"/>
      <c r="G10" s="189"/>
      <c r="H10" s="174"/>
      <c r="I10" s="174"/>
    </row>
    <row r="11" spans="1:9" s="173" customFormat="1" ht="20.25">
      <c r="A11" s="175"/>
      <c r="B11" s="192"/>
      <c r="C11" s="193" t="s">
        <v>96</v>
      </c>
      <c r="D11" s="177"/>
      <c r="E11" s="176"/>
      <c r="F11" s="176"/>
      <c r="G11" s="177"/>
      <c r="H11" s="174"/>
      <c r="I11" s="174"/>
    </row>
    <row r="12" spans="1:9" s="173" customFormat="1" ht="75">
      <c r="A12" s="194" t="s">
        <v>6</v>
      </c>
      <c r="B12" s="195" t="s">
        <v>7</v>
      </c>
      <c r="C12" s="195" t="s">
        <v>8</v>
      </c>
      <c r="D12" s="195" t="s">
        <v>9</v>
      </c>
      <c r="E12" s="196" t="s">
        <v>10</v>
      </c>
      <c r="F12" s="195" t="s">
        <v>11</v>
      </c>
      <c r="G12" s="196" t="s">
        <v>12</v>
      </c>
      <c r="H12" s="174"/>
      <c r="I12" s="174"/>
    </row>
    <row r="13" spans="1:9" s="173" customFormat="1" ht="20.25">
      <c r="A13" s="197"/>
      <c r="B13" s="198"/>
      <c r="C13" s="199">
        <v>45239</v>
      </c>
      <c r="D13" s="195"/>
      <c r="E13" s="196"/>
      <c r="F13" s="198"/>
      <c r="G13" s="196"/>
      <c r="H13" s="174"/>
      <c r="I13" s="174"/>
    </row>
    <row r="14" spans="1:9" s="109" customFormat="1" ht="20.25">
      <c r="A14" s="117"/>
      <c r="B14" s="114"/>
      <c r="C14" s="303" t="s">
        <v>48</v>
      </c>
      <c r="D14" s="120"/>
      <c r="E14" s="104"/>
      <c r="F14" s="117"/>
      <c r="G14" s="104"/>
      <c r="H14" s="107"/>
      <c r="I14" s="108"/>
    </row>
    <row r="15" spans="1:9" s="313" customFormat="1" ht="15.75">
      <c r="A15" s="304"/>
      <c r="B15" s="305">
        <v>200</v>
      </c>
      <c r="C15" s="306" t="s">
        <v>89</v>
      </c>
      <c r="D15" s="307"/>
      <c r="E15" s="308"/>
      <c r="F15" s="309"/>
      <c r="G15" s="310"/>
      <c r="H15" s="311"/>
      <c r="I15" s="312"/>
    </row>
    <row r="16" spans="1:9" s="313" customFormat="1">
      <c r="A16" s="304">
        <f>E16*F16</f>
        <v>11.04</v>
      </c>
      <c r="B16" s="314">
        <v>16</v>
      </c>
      <c r="C16" s="307" t="s">
        <v>90</v>
      </c>
      <c r="D16" s="314">
        <v>30</v>
      </c>
      <c r="E16" s="310">
        <f>D16*B16/1000</f>
        <v>0.48</v>
      </c>
      <c r="F16" s="304">
        <v>23</v>
      </c>
      <c r="G16" s="315">
        <f>E16</f>
        <v>0.48</v>
      </c>
      <c r="H16" s="311">
        <f t="shared" ref="H16:H22" si="0">D16*B16/1000</f>
        <v>0.48</v>
      </c>
      <c r="I16" s="312">
        <f>G16*F16</f>
        <v>11.04</v>
      </c>
    </row>
    <row r="17" spans="1:15" s="313" customFormat="1">
      <c r="A17" s="304">
        <f>E17*F17</f>
        <v>47.6128</v>
      </c>
      <c r="B17" s="314">
        <v>16</v>
      </c>
      <c r="C17" s="307" t="s">
        <v>34</v>
      </c>
      <c r="D17" s="314">
        <v>5</v>
      </c>
      <c r="E17" s="310">
        <f>D17*B17/1000</f>
        <v>0.08</v>
      </c>
      <c r="F17" s="304">
        <v>595.16</v>
      </c>
      <c r="G17" s="315">
        <f>E17+E51</f>
        <v>0.24</v>
      </c>
      <c r="H17" s="311">
        <f t="shared" si="0"/>
        <v>0.08</v>
      </c>
      <c r="I17" s="312">
        <f t="shared" ref="I17:I22" si="1">G17*F17</f>
        <v>142.83839999999998</v>
      </c>
    </row>
    <row r="18" spans="1:15" s="313" customFormat="1">
      <c r="A18" s="304">
        <f>E18*F18</f>
        <v>153.08799999999999</v>
      </c>
      <c r="B18" s="314">
        <v>16</v>
      </c>
      <c r="C18" s="307" t="s">
        <v>35</v>
      </c>
      <c r="D18" s="314">
        <v>23</v>
      </c>
      <c r="E18" s="310">
        <f>D18*B18/1000</f>
        <v>0.36799999999999999</v>
      </c>
      <c r="F18" s="304">
        <v>416</v>
      </c>
      <c r="G18" s="315">
        <f>E18</f>
        <v>0.36799999999999999</v>
      </c>
      <c r="H18" s="311">
        <f>D18*B18/1000</f>
        <v>0.36799999999999999</v>
      </c>
      <c r="I18" s="312">
        <f>G18*F18</f>
        <v>153.08799999999999</v>
      </c>
    </row>
    <row r="19" spans="1:15" s="109" customFormat="1">
      <c r="A19" s="105">
        <f>E19*F19</f>
        <v>5.8608000000000002</v>
      </c>
      <c r="B19" s="314">
        <v>16</v>
      </c>
      <c r="C19" s="102" t="s">
        <v>36</v>
      </c>
      <c r="D19" s="103">
        <v>5</v>
      </c>
      <c r="E19" s="104">
        <f>D19*B19/1000</f>
        <v>0.08</v>
      </c>
      <c r="F19" s="105">
        <v>73.260000000000005</v>
      </c>
      <c r="G19" s="106">
        <f>E19+E26+E58</f>
        <v>0.4</v>
      </c>
      <c r="H19" s="107">
        <f>D19*B19/1000</f>
        <v>0.08</v>
      </c>
      <c r="I19" s="108">
        <f>G19*F19</f>
        <v>29.304000000000002</v>
      </c>
    </row>
    <row r="20" spans="1:15" s="313" customFormat="1">
      <c r="A20" s="304">
        <f>E20*F20</f>
        <v>0.25600000000000001</v>
      </c>
      <c r="B20" s="314">
        <v>16</v>
      </c>
      <c r="C20" s="307" t="s">
        <v>37</v>
      </c>
      <c r="D20" s="314">
        <v>1</v>
      </c>
      <c r="E20" s="310">
        <f>D20*B20/1000</f>
        <v>1.6E-2</v>
      </c>
      <c r="F20" s="304">
        <v>16</v>
      </c>
      <c r="G20" s="315">
        <f>E20+E44+E52</f>
        <v>7.2000000000000008E-2</v>
      </c>
      <c r="H20" s="311">
        <f t="shared" si="0"/>
        <v>1.6E-2</v>
      </c>
      <c r="I20" s="312">
        <f t="shared" si="1"/>
        <v>1.1520000000000001</v>
      </c>
    </row>
    <row r="21" spans="1:15" s="313" customFormat="1">
      <c r="A21" s="304">
        <f>SUM(A15:A20)</f>
        <v>217.85759999999999</v>
      </c>
      <c r="B21" s="314"/>
      <c r="C21" s="307" t="s">
        <v>21</v>
      </c>
      <c r="D21" s="314"/>
      <c r="E21" s="310"/>
      <c r="F21" s="304"/>
      <c r="G21" s="315"/>
      <c r="H21" s="311">
        <f t="shared" si="0"/>
        <v>0</v>
      </c>
      <c r="I21" s="312">
        <f t="shared" si="1"/>
        <v>0</v>
      </c>
    </row>
    <row r="22" spans="1:15" s="313" customFormat="1" ht="15.75">
      <c r="A22" s="316">
        <f>A21/B20</f>
        <v>13.616099999999999</v>
      </c>
      <c r="B22" s="307"/>
      <c r="C22" s="307" t="s">
        <v>22</v>
      </c>
      <c r="D22" s="314"/>
      <c r="E22" s="310"/>
      <c r="F22" s="316">
        <f>A22</f>
        <v>13.616099999999999</v>
      </c>
      <c r="G22" s="315"/>
      <c r="H22" s="311">
        <f t="shared" si="0"/>
        <v>0</v>
      </c>
      <c r="I22" s="312">
        <f t="shared" si="1"/>
        <v>0</v>
      </c>
    </row>
    <row r="23" spans="1:15" s="313" customFormat="1" ht="15.75">
      <c r="A23" s="316"/>
      <c r="B23" s="307"/>
      <c r="C23" s="307"/>
      <c r="D23" s="314"/>
      <c r="E23" s="310"/>
      <c r="F23" s="316"/>
      <c r="G23" s="315"/>
      <c r="H23" s="311"/>
      <c r="I23" s="312"/>
    </row>
    <row r="24" spans="1:15" s="109" customFormat="1" ht="15.75">
      <c r="A24" s="111"/>
      <c r="B24" s="112">
        <v>200</v>
      </c>
      <c r="C24" s="113" t="s">
        <v>38</v>
      </c>
      <c r="D24" s="114"/>
      <c r="E24" s="115"/>
      <c r="F24" s="116"/>
      <c r="G24" s="104"/>
      <c r="H24" s="107"/>
      <c r="I24" s="108"/>
      <c r="O24" s="109" t="s">
        <v>23</v>
      </c>
    </row>
    <row r="25" spans="1:15" s="109" customFormat="1">
      <c r="A25" s="105">
        <f>E25*F25</f>
        <v>7.6000000000000005</v>
      </c>
      <c r="B25" s="103">
        <v>16</v>
      </c>
      <c r="C25" s="102" t="s">
        <v>39</v>
      </c>
      <c r="D25" s="103">
        <v>1</v>
      </c>
      <c r="E25" s="104">
        <f>D25*B25/1000</f>
        <v>1.6E-2</v>
      </c>
      <c r="F25" s="105">
        <v>475</v>
      </c>
      <c r="G25" s="106">
        <f>E25+E57</f>
        <v>3.2000000000000001E-2</v>
      </c>
      <c r="H25" s="107">
        <f>D25*B25/1000</f>
        <v>1.6E-2</v>
      </c>
      <c r="I25" s="108">
        <f>G25*F25</f>
        <v>15.200000000000001</v>
      </c>
    </row>
    <row r="26" spans="1:15" s="109" customFormat="1">
      <c r="A26" s="105">
        <f>E26*F26</f>
        <v>11.7216</v>
      </c>
      <c r="B26" s="103">
        <v>16</v>
      </c>
      <c r="C26" s="102" t="s">
        <v>36</v>
      </c>
      <c r="D26" s="103">
        <v>10</v>
      </c>
      <c r="E26" s="104">
        <f>D26*B26/1000</f>
        <v>0.16</v>
      </c>
      <c r="F26" s="105">
        <v>73.260000000000005</v>
      </c>
      <c r="G26" s="106"/>
      <c r="H26" s="107">
        <f>D26*B26/1000</f>
        <v>0.16</v>
      </c>
      <c r="I26" s="108">
        <f>G26*F26</f>
        <v>0</v>
      </c>
    </row>
    <row r="27" spans="1:15" s="109" customFormat="1">
      <c r="A27" s="105">
        <f>SUM(A25:A26)</f>
        <v>19.3216</v>
      </c>
      <c r="B27" s="114"/>
      <c r="C27" s="114" t="s">
        <v>21</v>
      </c>
      <c r="D27" s="103"/>
      <c r="E27" s="104"/>
      <c r="F27" s="105"/>
      <c r="G27" s="115"/>
      <c r="H27" s="107">
        <f>D27*B27/1000</f>
        <v>0</v>
      </c>
      <c r="I27" s="108">
        <f>G27*F27</f>
        <v>0</v>
      </c>
    </row>
    <row r="28" spans="1:15" s="109" customFormat="1" ht="15.75">
      <c r="A28" s="117">
        <f>A27/B25</f>
        <v>1.2076</v>
      </c>
      <c r="B28" s="118"/>
      <c r="C28" s="114" t="s">
        <v>22</v>
      </c>
      <c r="D28" s="103"/>
      <c r="E28" s="104"/>
      <c r="F28" s="117">
        <f>A28</f>
        <v>1.2076</v>
      </c>
      <c r="G28" s="115"/>
      <c r="H28" s="107">
        <f>D28*B28/1000</f>
        <v>0</v>
      </c>
      <c r="I28" s="108">
        <f>G28*F28</f>
        <v>0</v>
      </c>
    </row>
    <row r="29" spans="1:15" s="325" customFormat="1" ht="15.75">
      <c r="A29" s="317"/>
      <c r="B29" s="318"/>
      <c r="C29" s="319"/>
      <c r="D29" s="320"/>
      <c r="E29" s="321"/>
      <c r="F29" s="317"/>
      <c r="G29" s="322"/>
      <c r="H29" s="323"/>
      <c r="I29" s="324">
        <f t="shared" ref="I29" si="2">G29*F29</f>
        <v>0</v>
      </c>
    </row>
    <row r="30" spans="1:15" s="334" customFormat="1" ht="15.75">
      <c r="A30" s="326"/>
      <c r="B30" s="327">
        <v>20</v>
      </c>
      <c r="C30" s="328" t="s">
        <v>26</v>
      </c>
      <c r="D30" s="329"/>
      <c r="E30" s="330"/>
      <c r="F30" s="331"/>
      <c r="G30" s="330"/>
      <c r="H30" s="332"/>
      <c r="I30" s="333"/>
    </row>
    <row r="31" spans="1:15" s="334" customFormat="1">
      <c r="A31" s="335">
        <f>E31*F31</f>
        <v>23.36</v>
      </c>
      <c r="B31" s="336">
        <v>16</v>
      </c>
      <c r="C31" s="337" t="s">
        <v>97</v>
      </c>
      <c r="D31" s="336">
        <v>20</v>
      </c>
      <c r="E31" s="338">
        <f>D31*B31/1000</f>
        <v>0.32</v>
      </c>
      <c r="F31" s="335">
        <v>73</v>
      </c>
      <c r="G31" s="339">
        <f>E31+E63</f>
        <v>0.64</v>
      </c>
      <c r="H31" s="332">
        <f>D31*B31/1000</f>
        <v>0.32</v>
      </c>
      <c r="I31" s="333">
        <f>G31*F31</f>
        <v>46.72</v>
      </c>
    </row>
    <row r="32" spans="1:15" s="334" customFormat="1">
      <c r="A32" s="335">
        <f>SUM(A31)</f>
        <v>23.36</v>
      </c>
      <c r="B32" s="329"/>
      <c r="C32" s="329" t="s">
        <v>21</v>
      </c>
      <c r="D32" s="336"/>
      <c r="E32" s="338"/>
      <c r="F32" s="335"/>
      <c r="G32" s="330"/>
      <c r="H32" s="332">
        <f>D32*B32/1000</f>
        <v>0</v>
      </c>
      <c r="I32" s="333">
        <f>G32*F32</f>
        <v>0</v>
      </c>
    </row>
    <row r="33" spans="1:9" s="334" customFormat="1" ht="15.75">
      <c r="A33" s="340">
        <f>A32/B31</f>
        <v>1.46</v>
      </c>
      <c r="B33" s="341"/>
      <c r="C33" s="329" t="s">
        <v>22</v>
      </c>
      <c r="D33" s="336"/>
      <c r="E33" s="338"/>
      <c r="F33" s="340">
        <f>A33</f>
        <v>1.46</v>
      </c>
      <c r="G33" s="330"/>
      <c r="H33" s="332">
        <f>D33*B33/1000</f>
        <v>0</v>
      </c>
      <c r="I33" s="333">
        <f>G33*F33</f>
        <v>0</v>
      </c>
    </row>
    <row r="34" spans="1:9" s="350" customFormat="1" ht="20.25">
      <c r="A34" s="342"/>
      <c r="B34" s="343"/>
      <c r="C34" s="344" t="s">
        <v>49</v>
      </c>
      <c r="D34" s="345"/>
      <c r="E34" s="346"/>
      <c r="F34" s="342"/>
      <c r="G34" s="347"/>
      <c r="H34" s="348"/>
      <c r="I34" s="349"/>
    </row>
    <row r="35" spans="1:9" s="360" customFormat="1" ht="15.75">
      <c r="A35" s="351"/>
      <c r="B35" s="352" t="s">
        <v>105</v>
      </c>
      <c r="C35" s="353" t="s">
        <v>100</v>
      </c>
      <c r="D35" s="354"/>
      <c r="E35" s="355"/>
      <c r="F35" s="356"/>
      <c r="G35" s="357"/>
      <c r="H35" s="358"/>
      <c r="I35" s="359"/>
    </row>
    <row r="36" spans="1:9" s="368" customFormat="1">
      <c r="A36" s="361">
        <f>E36*F36</f>
        <v>196.24800000000002</v>
      </c>
      <c r="B36" s="362">
        <v>16</v>
      </c>
      <c r="C36" s="363" t="s">
        <v>15</v>
      </c>
      <c r="D36" s="362">
        <v>34</v>
      </c>
      <c r="E36" s="364">
        <f>D36*B36/1000</f>
        <v>0.54400000000000004</v>
      </c>
      <c r="F36" s="361">
        <v>360.75</v>
      </c>
      <c r="G36" s="365">
        <f>E36</f>
        <v>0.54400000000000004</v>
      </c>
      <c r="H36" s="366">
        <f t="shared" ref="H36:H46" si="3">D36*B36/1000</f>
        <v>0.54400000000000004</v>
      </c>
      <c r="I36" s="367">
        <f t="shared" ref="I36:I46" si="4">G36*F36</f>
        <v>196.24800000000002</v>
      </c>
    </row>
    <row r="37" spans="1:9" s="376" customFormat="1">
      <c r="A37" s="369">
        <f t="shared" ref="A37:A44" si="5">E37*F37</f>
        <v>23.200000000000003</v>
      </c>
      <c r="B37" s="362">
        <v>16</v>
      </c>
      <c r="C37" s="370" t="s">
        <v>98</v>
      </c>
      <c r="D37" s="371">
        <v>50</v>
      </c>
      <c r="E37" s="372">
        <f t="shared" ref="E37:E44" si="6">D37*B37/1000</f>
        <v>0.8</v>
      </c>
      <c r="F37" s="369">
        <v>29</v>
      </c>
      <c r="G37" s="373">
        <f>E37</f>
        <v>0.8</v>
      </c>
      <c r="H37" s="374">
        <f t="shared" si="3"/>
        <v>0.8</v>
      </c>
      <c r="I37" s="375">
        <f t="shared" si="4"/>
        <v>23.200000000000003</v>
      </c>
    </row>
    <row r="38" spans="1:9" s="384" customFormat="1">
      <c r="A38" s="377">
        <f t="shared" si="5"/>
        <v>10.629760000000001</v>
      </c>
      <c r="B38" s="362">
        <v>16</v>
      </c>
      <c r="C38" s="378" t="s">
        <v>103</v>
      </c>
      <c r="D38" s="379">
        <v>34</v>
      </c>
      <c r="E38" s="380">
        <f t="shared" si="6"/>
        <v>0.54400000000000004</v>
      </c>
      <c r="F38" s="377">
        <v>19.54</v>
      </c>
      <c r="G38" s="381">
        <f>E38</f>
        <v>0.54400000000000004</v>
      </c>
      <c r="H38" s="382">
        <f t="shared" si="3"/>
        <v>0.54400000000000004</v>
      </c>
      <c r="I38" s="383">
        <f t="shared" si="4"/>
        <v>10.629760000000001</v>
      </c>
    </row>
    <row r="39" spans="1:9" s="384" customFormat="1">
      <c r="A39" s="377">
        <f t="shared" si="5"/>
        <v>6.08</v>
      </c>
      <c r="B39" s="362">
        <v>16</v>
      </c>
      <c r="C39" s="378" t="s">
        <v>88</v>
      </c>
      <c r="D39" s="379">
        <v>10</v>
      </c>
      <c r="E39" s="380">
        <f t="shared" si="6"/>
        <v>0.16</v>
      </c>
      <c r="F39" s="377">
        <v>38</v>
      </c>
      <c r="G39" s="381">
        <f>E39</f>
        <v>0.16</v>
      </c>
      <c r="H39" s="382">
        <f t="shared" si="3"/>
        <v>0.16</v>
      </c>
      <c r="I39" s="383">
        <f t="shared" si="4"/>
        <v>6.08</v>
      </c>
    </row>
    <row r="40" spans="1:9" s="360" customFormat="1">
      <c r="A40" s="351">
        <f t="shared" si="5"/>
        <v>7.7984</v>
      </c>
      <c r="B40" s="362">
        <v>16</v>
      </c>
      <c r="C40" s="354" t="s">
        <v>17</v>
      </c>
      <c r="D40" s="385">
        <v>4</v>
      </c>
      <c r="E40" s="357">
        <f t="shared" si="6"/>
        <v>6.4000000000000001E-2</v>
      </c>
      <c r="F40" s="351">
        <v>121.85</v>
      </c>
      <c r="G40" s="386">
        <f>E40+E50</f>
        <v>0.14400000000000002</v>
      </c>
      <c r="H40" s="358">
        <f t="shared" si="3"/>
        <v>6.4000000000000001E-2</v>
      </c>
      <c r="I40" s="359">
        <f t="shared" si="4"/>
        <v>17.546400000000002</v>
      </c>
    </row>
    <row r="41" spans="1:9" s="360" customFormat="1">
      <c r="A41" s="351">
        <f t="shared" si="5"/>
        <v>4.6399999999999997</v>
      </c>
      <c r="B41" s="362">
        <v>16</v>
      </c>
      <c r="C41" s="354" t="s">
        <v>99</v>
      </c>
      <c r="D41" s="385">
        <v>10</v>
      </c>
      <c r="E41" s="357">
        <f t="shared" si="6"/>
        <v>0.16</v>
      </c>
      <c r="F41" s="351">
        <v>29</v>
      </c>
      <c r="G41" s="386">
        <f>E41</f>
        <v>0.16</v>
      </c>
      <c r="H41" s="358">
        <f t="shared" si="3"/>
        <v>0.16</v>
      </c>
      <c r="I41" s="359">
        <f t="shared" si="4"/>
        <v>4.6399999999999997</v>
      </c>
    </row>
    <row r="42" spans="1:9" s="394" customFormat="1">
      <c r="A42" s="387">
        <f t="shared" si="5"/>
        <v>3.6864000000000003</v>
      </c>
      <c r="B42" s="362">
        <v>16</v>
      </c>
      <c r="C42" s="388" t="s">
        <v>19</v>
      </c>
      <c r="D42" s="389">
        <v>2</v>
      </c>
      <c r="E42" s="390">
        <f>D42*B42/1000</f>
        <v>3.2000000000000001E-2</v>
      </c>
      <c r="F42" s="387">
        <v>115.2</v>
      </c>
      <c r="G42" s="391">
        <f>E42</f>
        <v>3.2000000000000001E-2</v>
      </c>
      <c r="H42" s="392">
        <f t="shared" si="3"/>
        <v>3.2000000000000001E-2</v>
      </c>
      <c r="I42" s="393">
        <f t="shared" si="4"/>
        <v>3.6864000000000003</v>
      </c>
    </row>
    <row r="43" spans="1:9" s="405" customFormat="1">
      <c r="A43" s="398">
        <f>E43*F43</f>
        <v>23.7</v>
      </c>
      <c r="B43" s="362">
        <v>16</v>
      </c>
      <c r="C43" s="399" t="s">
        <v>101</v>
      </c>
      <c r="D43" s="400">
        <v>9.375</v>
      </c>
      <c r="E43" s="401">
        <f>D43*B43/1000</f>
        <v>0.15</v>
      </c>
      <c r="F43" s="398">
        <v>158</v>
      </c>
      <c r="G43" s="402">
        <f>E43</f>
        <v>0.15</v>
      </c>
      <c r="H43" s="403">
        <f>D43*B43/1000</f>
        <v>0.15</v>
      </c>
      <c r="I43" s="404">
        <f>G43*F43</f>
        <v>23.7</v>
      </c>
    </row>
    <row r="44" spans="1:9" s="360" customFormat="1">
      <c r="A44" s="351">
        <f t="shared" si="5"/>
        <v>0.25600000000000001</v>
      </c>
      <c r="B44" s="362">
        <v>16</v>
      </c>
      <c r="C44" s="354" t="s">
        <v>37</v>
      </c>
      <c r="D44" s="385">
        <v>1</v>
      </c>
      <c r="E44" s="357">
        <f t="shared" si="6"/>
        <v>1.6E-2</v>
      </c>
      <c r="F44" s="351">
        <v>16</v>
      </c>
      <c r="G44" s="386"/>
      <c r="H44" s="358">
        <f t="shared" si="3"/>
        <v>1.6E-2</v>
      </c>
      <c r="I44" s="359">
        <f t="shared" si="4"/>
        <v>0</v>
      </c>
    </row>
    <row r="45" spans="1:9" s="360" customFormat="1">
      <c r="A45" s="351">
        <f>SUM(A36:A44)</f>
        <v>276.23856000000001</v>
      </c>
      <c r="B45" s="385"/>
      <c r="C45" s="354" t="s">
        <v>21</v>
      </c>
      <c r="D45" s="385"/>
      <c r="E45" s="357"/>
      <c r="F45" s="351"/>
      <c r="G45" s="386"/>
      <c r="H45" s="358">
        <f t="shared" si="3"/>
        <v>0</v>
      </c>
      <c r="I45" s="359">
        <f t="shared" si="4"/>
        <v>0</v>
      </c>
    </row>
    <row r="46" spans="1:9" s="360" customFormat="1" ht="15.75">
      <c r="A46" s="395">
        <f>A45/B44</f>
        <v>17.26491</v>
      </c>
      <c r="B46" s="354"/>
      <c r="C46" s="354" t="s">
        <v>22</v>
      </c>
      <c r="D46" s="385"/>
      <c r="E46" s="357"/>
      <c r="F46" s="395">
        <f>A46</f>
        <v>17.26491</v>
      </c>
      <c r="G46" s="386"/>
      <c r="H46" s="358">
        <f t="shared" si="3"/>
        <v>0</v>
      </c>
      <c r="I46" s="359">
        <f t="shared" si="4"/>
        <v>0</v>
      </c>
    </row>
    <row r="47" spans="1:9" s="360" customFormat="1" ht="15.75">
      <c r="A47" s="395"/>
      <c r="B47" s="354"/>
      <c r="C47" s="396"/>
      <c r="D47" s="397"/>
      <c r="E47" s="357"/>
      <c r="F47" s="395"/>
      <c r="G47" s="357"/>
      <c r="H47" s="358"/>
      <c r="I47" s="359"/>
    </row>
    <row r="48" spans="1:9" s="215" customFormat="1" ht="15.75">
      <c r="A48" s="209"/>
      <c r="B48" s="210" t="s">
        <v>61</v>
      </c>
      <c r="C48" s="1316" t="s">
        <v>82</v>
      </c>
      <c r="D48" s="1317"/>
      <c r="E48" s="211"/>
      <c r="F48" s="212"/>
      <c r="G48" s="211"/>
      <c r="H48" s="213"/>
      <c r="I48" s="214"/>
    </row>
    <row r="49" spans="1:15" s="223" customFormat="1">
      <c r="A49" s="216">
        <f>E49*F49</f>
        <v>877.548</v>
      </c>
      <c r="B49" s="217">
        <v>16</v>
      </c>
      <c r="C49" s="218" t="s">
        <v>83</v>
      </c>
      <c r="D49" s="217">
        <v>155</v>
      </c>
      <c r="E49" s="219">
        <f>D49*B49/1000</f>
        <v>2.48</v>
      </c>
      <c r="F49" s="216">
        <v>353.85</v>
      </c>
      <c r="G49" s="220">
        <f t="shared" ref="G49" si="7">E49</f>
        <v>2.48</v>
      </c>
      <c r="H49" s="221">
        <f t="shared" ref="H49:H54" si="8">D49*B49/1000</f>
        <v>2.48</v>
      </c>
      <c r="I49" s="222">
        <f t="shared" ref="I49:I54" si="9">G49*F49</f>
        <v>877.548</v>
      </c>
    </row>
    <row r="50" spans="1:15" s="192" customFormat="1">
      <c r="A50" s="224">
        <f t="shared" ref="A50:A52" si="10">E50*F50</f>
        <v>9.7479999999999993</v>
      </c>
      <c r="B50" s="217">
        <v>16</v>
      </c>
      <c r="C50" s="225" t="s">
        <v>17</v>
      </c>
      <c r="D50" s="180">
        <v>5</v>
      </c>
      <c r="E50" s="226">
        <f t="shared" ref="E50" si="11">D50*B50/1000</f>
        <v>0.08</v>
      </c>
      <c r="F50" s="224">
        <v>121.85</v>
      </c>
      <c r="G50" s="227"/>
      <c r="H50" s="228">
        <f>D50*B50/1000</f>
        <v>0.08</v>
      </c>
      <c r="I50" s="229">
        <f>G50*F50</f>
        <v>0</v>
      </c>
    </row>
    <row r="51" spans="1:15" s="237" customFormat="1">
      <c r="A51" s="230">
        <f>E51*F51</f>
        <v>95.2256</v>
      </c>
      <c r="B51" s="217">
        <v>16</v>
      </c>
      <c r="C51" s="231" t="s">
        <v>34</v>
      </c>
      <c r="D51" s="232">
        <v>10</v>
      </c>
      <c r="E51" s="233">
        <f>D51*B51/1000</f>
        <v>0.16</v>
      </c>
      <c r="F51" s="230">
        <v>595.16</v>
      </c>
      <c r="G51" s="234"/>
      <c r="H51" s="235">
        <f t="shared" ref="H51" si="12">D51*B51/1000</f>
        <v>0.16</v>
      </c>
      <c r="I51" s="236">
        <f t="shared" ref="I51" si="13">G51*F51</f>
        <v>0</v>
      </c>
    </row>
    <row r="52" spans="1:15" s="192" customFormat="1">
      <c r="A52" s="224">
        <f t="shared" si="10"/>
        <v>0.64</v>
      </c>
      <c r="B52" s="217">
        <v>16</v>
      </c>
      <c r="C52" s="225" t="s">
        <v>20</v>
      </c>
      <c r="D52" s="180">
        <v>2.5</v>
      </c>
      <c r="E52" s="226">
        <f>B52*D52/1000</f>
        <v>0.04</v>
      </c>
      <c r="F52" s="224">
        <v>16</v>
      </c>
      <c r="G52" s="227"/>
      <c r="H52" s="228">
        <f t="shared" si="8"/>
        <v>0.04</v>
      </c>
      <c r="I52" s="229">
        <f t="shared" si="9"/>
        <v>0</v>
      </c>
    </row>
    <row r="53" spans="1:15" s="192" customFormat="1">
      <c r="A53" s="224">
        <f>SUM(A49:A52)</f>
        <v>983.16160000000002</v>
      </c>
      <c r="B53" s="180"/>
      <c r="C53" s="238" t="s">
        <v>21</v>
      </c>
      <c r="D53" s="180"/>
      <c r="E53" s="226"/>
      <c r="F53" s="224"/>
      <c r="G53" s="227"/>
      <c r="H53" s="228">
        <f t="shared" si="8"/>
        <v>0</v>
      </c>
      <c r="I53" s="229">
        <f t="shared" si="9"/>
        <v>0</v>
      </c>
    </row>
    <row r="54" spans="1:15" s="192" customFormat="1" ht="15.75">
      <c r="A54" s="197">
        <f>A53/B52</f>
        <v>61.447600000000001</v>
      </c>
      <c r="B54" s="180"/>
      <c r="C54" s="238" t="s">
        <v>22</v>
      </c>
      <c r="D54" s="180"/>
      <c r="E54" s="226"/>
      <c r="F54" s="197">
        <f>A54</f>
        <v>61.447600000000001</v>
      </c>
      <c r="G54" s="227"/>
      <c r="H54" s="228">
        <f t="shared" si="8"/>
        <v>0</v>
      </c>
      <c r="I54" s="229">
        <f t="shared" si="9"/>
        <v>0</v>
      </c>
    </row>
    <row r="55" spans="1:15" s="192" customFormat="1" ht="15.75">
      <c r="A55" s="197"/>
      <c r="B55" s="180"/>
      <c r="C55" s="239"/>
      <c r="D55" s="184"/>
      <c r="E55" s="226"/>
      <c r="F55" s="197"/>
      <c r="G55" s="227"/>
      <c r="H55" s="228"/>
      <c r="I55" s="229"/>
    </row>
    <row r="56" spans="1:15" s="192" customFormat="1" ht="15.75">
      <c r="A56" s="240"/>
      <c r="B56" s="241">
        <v>200</v>
      </c>
      <c r="C56" s="242" t="s">
        <v>86</v>
      </c>
      <c r="D56" s="181"/>
      <c r="E56" s="182"/>
      <c r="F56" s="243"/>
      <c r="G56" s="226"/>
      <c r="H56" s="228"/>
      <c r="I56" s="229"/>
      <c r="O56" s="192" t="s">
        <v>23</v>
      </c>
    </row>
    <row r="57" spans="1:15" s="192" customFormat="1">
      <c r="A57" s="224">
        <f>E57*F57</f>
        <v>7.6000000000000005</v>
      </c>
      <c r="B57" s="180">
        <v>16</v>
      </c>
      <c r="C57" s="225" t="s">
        <v>87</v>
      </c>
      <c r="D57" s="180">
        <v>1</v>
      </c>
      <c r="E57" s="226">
        <f>D57*B57/1000</f>
        <v>1.6E-2</v>
      </c>
      <c r="F57" s="224">
        <v>475</v>
      </c>
      <c r="G57" s="227"/>
      <c r="H57" s="228">
        <f>D57*B57/1000</f>
        <v>1.6E-2</v>
      </c>
      <c r="I57" s="229">
        <f>G57*F57</f>
        <v>0</v>
      </c>
    </row>
    <row r="58" spans="1:15" s="192" customFormat="1">
      <c r="A58" s="224">
        <f>E58*F58</f>
        <v>11.7216</v>
      </c>
      <c r="B58" s="180">
        <v>16</v>
      </c>
      <c r="C58" s="225" t="s">
        <v>36</v>
      </c>
      <c r="D58" s="180">
        <v>10</v>
      </c>
      <c r="E58" s="226">
        <f>D58*B58/1000</f>
        <v>0.16</v>
      </c>
      <c r="F58" s="224">
        <v>73.260000000000005</v>
      </c>
      <c r="G58" s="227"/>
      <c r="H58" s="228">
        <f>D58*B58/1000</f>
        <v>0.16</v>
      </c>
      <c r="I58" s="229">
        <f>G58*F58</f>
        <v>0</v>
      </c>
    </row>
    <row r="59" spans="1:15" s="192" customFormat="1">
      <c r="A59" s="224">
        <f>SUM(A57:A58)</f>
        <v>19.3216</v>
      </c>
      <c r="B59" s="181"/>
      <c r="C59" s="181" t="s">
        <v>21</v>
      </c>
      <c r="D59" s="180"/>
      <c r="E59" s="226"/>
      <c r="F59" s="224"/>
      <c r="G59" s="182"/>
      <c r="H59" s="228">
        <f>D59*B59/1000</f>
        <v>0</v>
      </c>
      <c r="I59" s="229">
        <f>G59*F59</f>
        <v>0</v>
      </c>
    </row>
    <row r="60" spans="1:15" s="192" customFormat="1" ht="15.75">
      <c r="A60" s="197">
        <f>A59/B57</f>
        <v>1.2076</v>
      </c>
      <c r="B60" s="188"/>
      <c r="C60" s="181" t="s">
        <v>22</v>
      </c>
      <c r="D60" s="180"/>
      <c r="E60" s="226"/>
      <c r="F60" s="197">
        <f>A60</f>
        <v>1.2076</v>
      </c>
      <c r="G60" s="182"/>
      <c r="H60" s="228">
        <f>D60*B60/1000</f>
        <v>0</v>
      </c>
      <c r="I60" s="229">
        <f>G60*F60</f>
        <v>0</v>
      </c>
    </row>
    <row r="61" spans="1:15" s="192" customFormat="1" ht="15.75">
      <c r="A61" s="197"/>
      <c r="B61" s="188"/>
      <c r="C61" s="181"/>
      <c r="D61" s="180"/>
      <c r="E61" s="226"/>
      <c r="F61" s="197"/>
      <c r="G61" s="182"/>
      <c r="H61" s="228"/>
      <c r="I61" s="229"/>
    </row>
    <row r="62" spans="1:15" s="192" customFormat="1" ht="15.75">
      <c r="A62" s="240"/>
      <c r="B62" s="241">
        <v>20</v>
      </c>
      <c r="C62" s="242" t="s">
        <v>26</v>
      </c>
      <c r="D62" s="181"/>
      <c r="E62" s="182"/>
      <c r="F62" s="243"/>
      <c r="G62" s="182"/>
      <c r="H62" s="228"/>
      <c r="I62" s="229"/>
    </row>
    <row r="63" spans="1:15" s="192" customFormat="1">
      <c r="A63" s="224">
        <f>E63*F63</f>
        <v>23.36</v>
      </c>
      <c r="B63" s="180">
        <v>16</v>
      </c>
      <c r="C63" s="225" t="s">
        <v>27</v>
      </c>
      <c r="D63" s="180">
        <v>20</v>
      </c>
      <c r="E63" s="226">
        <f>D63*B63/1000</f>
        <v>0.32</v>
      </c>
      <c r="F63" s="224">
        <v>73</v>
      </c>
      <c r="G63" s="227"/>
      <c r="H63" s="228">
        <f>D63*B63/1000</f>
        <v>0.32</v>
      </c>
      <c r="I63" s="229">
        <f>G63*F63</f>
        <v>0</v>
      </c>
    </row>
    <row r="64" spans="1:15" s="192" customFormat="1">
      <c r="A64" s="224">
        <f>SUM(A63)</f>
        <v>23.36</v>
      </c>
      <c r="B64" s="181"/>
      <c r="C64" s="181" t="s">
        <v>21</v>
      </c>
      <c r="D64" s="180"/>
      <c r="E64" s="226"/>
      <c r="F64" s="224"/>
      <c r="G64" s="182"/>
      <c r="H64" s="228">
        <f>D64*B64/1000</f>
        <v>0</v>
      </c>
      <c r="I64" s="229">
        <f>G64*F64</f>
        <v>0</v>
      </c>
    </row>
    <row r="65" spans="1:9" s="192" customFormat="1" ht="15.75">
      <c r="A65" s="197">
        <f>A64/B63</f>
        <v>1.46</v>
      </c>
      <c r="B65" s="188"/>
      <c r="C65" s="181" t="s">
        <v>22</v>
      </c>
      <c r="D65" s="180"/>
      <c r="E65" s="226"/>
      <c r="F65" s="197">
        <f>A65</f>
        <v>1.46</v>
      </c>
      <c r="G65" s="182"/>
      <c r="H65" s="228">
        <f>D65*B65/1000</f>
        <v>0</v>
      </c>
      <c r="I65" s="229">
        <f>G65*F65</f>
        <v>0</v>
      </c>
    </row>
    <row r="66" spans="1:9" s="192" customFormat="1" ht="15.75">
      <c r="A66" s="197"/>
      <c r="B66" s="188"/>
      <c r="C66" s="181"/>
      <c r="D66" s="180"/>
      <c r="E66" s="226"/>
      <c r="F66" s="197"/>
      <c r="G66" s="182"/>
      <c r="H66" s="228"/>
      <c r="I66" s="229"/>
    </row>
    <row r="67" spans="1:9" s="192" customFormat="1" ht="15.75">
      <c r="A67" s="240"/>
      <c r="B67" s="241">
        <v>25</v>
      </c>
      <c r="C67" s="242" t="s">
        <v>28</v>
      </c>
      <c r="D67" s="181"/>
      <c r="E67" s="182"/>
      <c r="F67" s="243"/>
      <c r="G67" s="182"/>
      <c r="H67" s="228"/>
      <c r="I67" s="229"/>
    </row>
    <row r="68" spans="1:9" s="192" customFormat="1">
      <c r="A68" s="224">
        <f>E68*F68</f>
        <v>28.400000000000002</v>
      </c>
      <c r="B68" s="180">
        <v>16</v>
      </c>
      <c r="C68" s="225" t="s">
        <v>29</v>
      </c>
      <c r="D68" s="180">
        <v>25</v>
      </c>
      <c r="E68" s="226">
        <f>D68*B68/1000</f>
        <v>0.4</v>
      </c>
      <c r="F68" s="224">
        <v>71</v>
      </c>
      <c r="G68" s="227">
        <f>E68</f>
        <v>0.4</v>
      </c>
      <c r="H68" s="228">
        <f>D68*B68/1000</f>
        <v>0.4</v>
      </c>
      <c r="I68" s="229">
        <f>G68*F68</f>
        <v>28.400000000000002</v>
      </c>
    </row>
    <row r="69" spans="1:9" s="192" customFormat="1">
      <c r="A69" s="224">
        <f>SUM(A68)</f>
        <v>28.400000000000002</v>
      </c>
      <c r="B69" s="181"/>
      <c r="C69" s="181" t="s">
        <v>21</v>
      </c>
      <c r="D69" s="180"/>
      <c r="E69" s="226"/>
      <c r="F69" s="224"/>
      <c r="G69" s="182"/>
      <c r="H69" s="228">
        <f>D69*B69/1000</f>
        <v>0</v>
      </c>
      <c r="I69" s="229">
        <f>G69*F69</f>
        <v>0</v>
      </c>
    </row>
    <row r="70" spans="1:9" s="192" customFormat="1" ht="15.75">
      <c r="A70" s="197">
        <f>A69/B68</f>
        <v>1.7750000000000001</v>
      </c>
      <c r="B70" s="188"/>
      <c r="C70" s="181" t="s">
        <v>22</v>
      </c>
      <c r="D70" s="180"/>
      <c r="E70" s="226"/>
      <c r="F70" s="197">
        <f>A70</f>
        <v>1.7750000000000001</v>
      </c>
      <c r="G70" s="182"/>
      <c r="H70" s="228">
        <f>D70*B70/1000</f>
        <v>0</v>
      </c>
      <c r="I70" s="229">
        <f>G70*F70</f>
        <v>0</v>
      </c>
    </row>
    <row r="71" spans="1:9" s="192" customFormat="1" ht="15.75">
      <c r="A71" s="197"/>
      <c r="B71" s="188"/>
      <c r="C71" s="181"/>
      <c r="D71" s="180"/>
      <c r="E71" s="226"/>
      <c r="F71" s="197"/>
      <c r="G71" s="182"/>
      <c r="H71" s="228"/>
      <c r="I71" s="229"/>
    </row>
    <row r="72" spans="1:9" s="192" customFormat="1" ht="15.75">
      <c r="A72" s="197">
        <f>A69+A64+A59+A53+A45+A32+A27+A21</f>
        <v>1591.0209600000001</v>
      </c>
      <c r="B72" s="181"/>
      <c r="C72" s="188" t="s">
        <v>30</v>
      </c>
      <c r="D72" s="181"/>
      <c r="E72" s="182"/>
      <c r="F72" s="197">
        <f>F73*B68</f>
        <v>1591.0209600000001</v>
      </c>
      <c r="G72" s="182"/>
      <c r="H72" s="179"/>
      <c r="I72" s="229">
        <f>SUM(I14:I71)</f>
        <v>1591.0209600000003</v>
      </c>
    </row>
    <row r="73" spans="1:9" s="192" customFormat="1" ht="15.75">
      <c r="A73" s="197">
        <f>A72/B68</f>
        <v>99.438810000000004</v>
      </c>
      <c r="B73" s="181"/>
      <c r="C73" s="188" t="s">
        <v>22</v>
      </c>
      <c r="D73" s="181"/>
      <c r="E73" s="182"/>
      <c r="F73" s="197">
        <f>A73</f>
        <v>99.438810000000004</v>
      </c>
      <c r="G73" s="182"/>
      <c r="H73" s="228"/>
      <c r="I73" s="229"/>
    </row>
    <row r="74" spans="1:9" s="192" customFormat="1" ht="15.75">
      <c r="C74" s="1318" t="s">
        <v>84</v>
      </c>
      <c r="D74" s="1318"/>
      <c r="E74" s="1318"/>
      <c r="F74" s="1318"/>
      <c r="G74" s="1318"/>
      <c r="H74" s="244"/>
      <c r="I74" s="174"/>
    </row>
    <row r="75" spans="1:9" s="192" customFormat="1" ht="15.75">
      <c r="C75" s="1318" t="s">
        <v>32</v>
      </c>
      <c r="D75" s="1318"/>
      <c r="E75" s="1318"/>
      <c r="F75" s="1318"/>
      <c r="G75" s="1318"/>
      <c r="H75" s="244"/>
      <c r="I75" s="174"/>
    </row>
    <row r="76" spans="1:9" s="192" customFormat="1" ht="15.75">
      <c r="B76" s="245"/>
      <c r="C76" s="245" t="s">
        <v>33</v>
      </c>
      <c r="D76" s="245"/>
      <c r="E76" s="245"/>
      <c r="F76" s="245"/>
      <c r="G76" s="245"/>
      <c r="H76" s="174"/>
      <c r="I76" s="174"/>
    </row>
  </sheetData>
  <mergeCells count="12">
    <mergeCell ref="B2:G2"/>
    <mergeCell ref="B3:G3"/>
    <mergeCell ref="B4:B5"/>
    <mergeCell ref="C4:C5"/>
    <mergeCell ref="D4:D5"/>
    <mergeCell ref="E4:E5"/>
    <mergeCell ref="F5:G5"/>
    <mergeCell ref="F6:G6"/>
    <mergeCell ref="F8:G8"/>
    <mergeCell ref="C48:D48"/>
    <mergeCell ref="C74:G74"/>
    <mergeCell ref="C75:G75"/>
  </mergeCells>
  <pageMargins left="0.7" right="0.7" top="0.75" bottom="0.75" header="0.3" footer="0.3"/>
  <pageSetup paperSize="9" scale="60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O66"/>
  <sheetViews>
    <sheetView view="pageBreakPreview" topLeftCell="A11" zoomScale="60" workbookViewId="0">
      <selection activeCell="S40" sqref="S40"/>
    </sheetView>
  </sheetViews>
  <sheetFormatPr defaultRowHeight="15"/>
  <cols>
    <col min="1" max="1" width="13.85546875" style="246" customWidth="1"/>
    <col min="2" max="2" width="11.140625" style="246" customWidth="1"/>
    <col min="3" max="3" width="62" style="246" customWidth="1"/>
    <col min="4" max="4" width="9.28515625" style="246" bestFit="1" customWidth="1"/>
    <col min="5" max="5" width="9.42578125" style="246" bestFit="1" customWidth="1"/>
    <col min="6" max="6" width="14.5703125" style="246" customWidth="1"/>
    <col min="7" max="8" width="9.42578125" style="246" bestFit="1" customWidth="1"/>
    <col min="9" max="9" width="13.85546875" style="246" customWidth="1"/>
    <col min="10" max="16384" width="9.140625" style="246"/>
  </cols>
  <sheetData>
    <row r="1" spans="1:9" s="173" customFormat="1">
      <c r="H1" s="174"/>
      <c r="I1" s="174"/>
    </row>
    <row r="2" spans="1:9" s="173" customFormat="1" ht="15.75">
      <c r="A2" s="175"/>
      <c r="B2" s="1301" t="s">
        <v>0</v>
      </c>
      <c r="C2" s="1301"/>
      <c r="D2" s="1301"/>
      <c r="E2" s="1301"/>
      <c r="F2" s="1301"/>
      <c r="G2" s="1301"/>
      <c r="H2" s="174"/>
      <c r="I2" s="174"/>
    </row>
    <row r="3" spans="1:9" s="173" customFormat="1" ht="15.75">
      <c r="A3" s="175"/>
      <c r="B3" s="1301"/>
      <c r="C3" s="1301"/>
      <c r="D3" s="1301"/>
      <c r="E3" s="1301"/>
      <c r="F3" s="1301"/>
      <c r="G3" s="1301"/>
      <c r="H3" s="174"/>
      <c r="I3" s="174"/>
    </row>
    <row r="4" spans="1:9" s="173" customFormat="1">
      <c r="A4" s="175"/>
      <c r="B4" s="1302"/>
      <c r="C4" s="1304" t="s">
        <v>1</v>
      </c>
      <c r="D4" s="1306" t="s">
        <v>2</v>
      </c>
      <c r="E4" s="1308" t="s">
        <v>3</v>
      </c>
      <c r="F4" s="176"/>
      <c r="G4" s="177"/>
      <c r="H4" s="174"/>
      <c r="I4" s="174"/>
    </row>
    <row r="5" spans="1:9" s="173" customFormat="1" ht="15.75">
      <c r="A5" s="178"/>
      <c r="B5" s="1303"/>
      <c r="C5" s="1305"/>
      <c r="D5" s="1307"/>
      <c r="E5" s="1309"/>
      <c r="F5" s="1310" t="s">
        <v>4</v>
      </c>
      <c r="G5" s="1311"/>
      <c r="H5" s="174"/>
      <c r="I5" s="174"/>
    </row>
    <row r="6" spans="1:9" s="173" customFormat="1">
      <c r="A6" s="179"/>
      <c r="B6" s="180"/>
      <c r="C6" s="181"/>
      <c r="D6" s="182"/>
      <c r="E6" s="183"/>
      <c r="F6" s="1312" t="s">
        <v>5</v>
      </c>
      <c r="G6" s="1313"/>
      <c r="H6" s="174"/>
      <c r="I6" s="174"/>
    </row>
    <row r="7" spans="1:9" s="173" customFormat="1">
      <c r="A7" s="179"/>
      <c r="B7" s="184"/>
      <c r="C7" s="181"/>
      <c r="D7" s="182"/>
      <c r="E7" s="183"/>
      <c r="F7" s="185"/>
      <c r="G7" s="187"/>
      <c r="H7" s="174"/>
      <c r="I7" s="174"/>
    </row>
    <row r="8" spans="1:9" s="173" customFormat="1">
      <c r="A8" s="179"/>
      <c r="B8" s="184"/>
      <c r="C8" s="181"/>
      <c r="D8" s="182"/>
      <c r="E8" s="183"/>
      <c r="F8" s="1314"/>
      <c r="G8" s="1315"/>
      <c r="H8" s="174"/>
      <c r="I8" s="174"/>
    </row>
    <row r="9" spans="1:9" s="173" customFormat="1" ht="15.75">
      <c r="A9" s="179"/>
      <c r="B9" s="184"/>
      <c r="C9" s="188"/>
      <c r="D9" s="182"/>
      <c r="E9" s="183"/>
      <c r="F9" s="176"/>
      <c r="G9" s="189"/>
      <c r="H9" s="174"/>
      <c r="I9" s="174"/>
    </row>
    <row r="10" spans="1:9" s="173" customFormat="1" ht="15.75">
      <c r="A10" s="190"/>
      <c r="B10" s="191"/>
      <c r="C10" s="181"/>
      <c r="D10" s="182"/>
      <c r="E10" s="183"/>
      <c r="F10" s="176"/>
      <c r="G10" s="189"/>
      <c r="H10" s="174"/>
      <c r="I10" s="174"/>
    </row>
    <row r="11" spans="1:9" s="173" customFormat="1" ht="20.25">
      <c r="A11" s="175"/>
      <c r="B11" s="192"/>
      <c r="C11" s="193" t="s">
        <v>104</v>
      </c>
      <c r="D11" s="177"/>
      <c r="E11" s="176"/>
      <c r="F11" s="176"/>
      <c r="G11" s="177"/>
      <c r="H11" s="174"/>
      <c r="I11" s="174"/>
    </row>
    <row r="12" spans="1:9" s="173" customFormat="1" ht="75">
      <c r="A12" s="194" t="s">
        <v>6</v>
      </c>
      <c r="B12" s="195" t="s">
        <v>7</v>
      </c>
      <c r="C12" s="195" t="s">
        <v>8</v>
      </c>
      <c r="D12" s="195" t="s">
        <v>9</v>
      </c>
      <c r="E12" s="196" t="s">
        <v>10</v>
      </c>
      <c r="F12" s="195" t="s">
        <v>11</v>
      </c>
      <c r="G12" s="196" t="s">
        <v>12</v>
      </c>
      <c r="H12" s="174"/>
      <c r="I12" s="174"/>
    </row>
    <row r="13" spans="1:9" s="173" customFormat="1" ht="20.25">
      <c r="A13" s="197"/>
      <c r="B13" s="198"/>
      <c r="C13" s="199">
        <v>45239</v>
      </c>
      <c r="D13" s="195"/>
      <c r="E13" s="196"/>
      <c r="F13" s="198"/>
      <c r="G13" s="196"/>
      <c r="H13" s="174"/>
      <c r="I13" s="174"/>
    </row>
    <row r="14" spans="1:9" s="350" customFormat="1" ht="20.25">
      <c r="A14" s="342"/>
      <c r="B14" s="343"/>
      <c r="C14" s="344" t="s">
        <v>49</v>
      </c>
      <c r="D14" s="345"/>
      <c r="E14" s="346"/>
      <c r="F14" s="342"/>
      <c r="G14" s="347"/>
      <c r="H14" s="348"/>
      <c r="I14" s="349"/>
    </row>
    <row r="15" spans="1:9" s="360" customFormat="1" ht="15.75">
      <c r="A15" s="351"/>
      <c r="B15" s="352" t="s">
        <v>106</v>
      </c>
      <c r="C15" s="353" t="s">
        <v>100</v>
      </c>
      <c r="D15" s="354"/>
      <c r="E15" s="355"/>
      <c r="F15" s="356"/>
      <c r="G15" s="357"/>
      <c r="H15" s="358"/>
      <c r="I15" s="359"/>
    </row>
    <row r="16" spans="1:9" s="368" customFormat="1">
      <c r="A16" s="361">
        <f>E16*F16</f>
        <v>290.7645</v>
      </c>
      <c r="B16" s="362">
        <v>31</v>
      </c>
      <c r="C16" s="363" t="s">
        <v>15</v>
      </c>
      <c r="D16" s="362">
        <v>26</v>
      </c>
      <c r="E16" s="364">
        <f>D16*B16/1000</f>
        <v>0.80600000000000005</v>
      </c>
      <c r="F16" s="361">
        <v>360.75</v>
      </c>
      <c r="G16" s="365">
        <f>E16</f>
        <v>0.80600000000000005</v>
      </c>
      <c r="H16" s="366">
        <f t="shared" ref="H16:H26" si="0">D16*B16/1000</f>
        <v>0.80600000000000005</v>
      </c>
      <c r="I16" s="367">
        <f t="shared" ref="I16:I26" si="1">G16*F16</f>
        <v>290.7645</v>
      </c>
    </row>
    <row r="17" spans="1:9" s="376" customFormat="1">
      <c r="A17" s="369">
        <f t="shared" ref="A17:A24" si="2">E17*F17</f>
        <v>44.95</v>
      </c>
      <c r="B17" s="362">
        <v>31</v>
      </c>
      <c r="C17" s="370" t="s">
        <v>98</v>
      </c>
      <c r="D17" s="371">
        <v>50</v>
      </c>
      <c r="E17" s="372">
        <f t="shared" ref="E17:E24" si="3">D17*B17/1000</f>
        <v>1.55</v>
      </c>
      <c r="F17" s="369">
        <v>29</v>
      </c>
      <c r="G17" s="373">
        <f>E17</f>
        <v>1.55</v>
      </c>
      <c r="H17" s="374">
        <f t="shared" si="0"/>
        <v>1.55</v>
      </c>
      <c r="I17" s="375">
        <f t="shared" si="1"/>
        <v>44.95</v>
      </c>
    </row>
    <row r="18" spans="1:9" s="384" customFormat="1">
      <c r="A18" s="377">
        <f t="shared" si="2"/>
        <v>33.728000000000002</v>
      </c>
      <c r="B18" s="362">
        <v>31</v>
      </c>
      <c r="C18" s="378" t="s">
        <v>103</v>
      </c>
      <c r="D18" s="379">
        <v>34</v>
      </c>
      <c r="E18" s="380">
        <f t="shared" si="3"/>
        <v>1.054</v>
      </c>
      <c r="F18" s="377">
        <v>32</v>
      </c>
      <c r="G18" s="381">
        <f>E18</f>
        <v>1.054</v>
      </c>
      <c r="H18" s="382">
        <f t="shared" si="0"/>
        <v>1.054</v>
      </c>
      <c r="I18" s="383">
        <f t="shared" si="1"/>
        <v>33.728000000000002</v>
      </c>
    </row>
    <row r="19" spans="1:9" s="384" customFormat="1">
      <c r="A19" s="377">
        <f t="shared" si="2"/>
        <v>11.78</v>
      </c>
      <c r="B19" s="362">
        <v>31</v>
      </c>
      <c r="C19" s="378" t="s">
        <v>88</v>
      </c>
      <c r="D19" s="379">
        <v>10</v>
      </c>
      <c r="E19" s="380">
        <f t="shared" si="3"/>
        <v>0.31</v>
      </c>
      <c r="F19" s="377">
        <v>38</v>
      </c>
      <c r="G19" s="381">
        <f>E19</f>
        <v>0.31</v>
      </c>
      <c r="H19" s="382">
        <f t="shared" si="0"/>
        <v>0.31</v>
      </c>
      <c r="I19" s="383">
        <f t="shared" si="1"/>
        <v>11.78</v>
      </c>
    </row>
    <row r="20" spans="1:9" s="360" customFormat="1">
      <c r="A20" s="351">
        <f t="shared" si="2"/>
        <v>11.321199999999999</v>
      </c>
      <c r="B20" s="362">
        <v>31</v>
      </c>
      <c r="C20" s="354" t="s">
        <v>17</v>
      </c>
      <c r="D20" s="385">
        <v>4</v>
      </c>
      <c r="E20" s="357">
        <f t="shared" si="3"/>
        <v>0.124</v>
      </c>
      <c r="F20" s="351">
        <v>91.3</v>
      </c>
      <c r="G20" s="386">
        <f>E20+E30</f>
        <v>0.27900000000000003</v>
      </c>
      <c r="H20" s="358">
        <f t="shared" si="0"/>
        <v>0.124</v>
      </c>
      <c r="I20" s="359">
        <f t="shared" si="1"/>
        <v>25.472700000000003</v>
      </c>
    </row>
    <row r="21" spans="1:9" s="360" customFormat="1">
      <c r="A21" s="351">
        <f t="shared" si="2"/>
        <v>8.99</v>
      </c>
      <c r="B21" s="362">
        <v>31</v>
      </c>
      <c r="C21" s="354" t="s">
        <v>99</v>
      </c>
      <c r="D21" s="385">
        <v>10</v>
      </c>
      <c r="E21" s="357">
        <f t="shared" si="3"/>
        <v>0.31</v>
      </c>
      <c r="F21" s="351">
        <v>29</v>
      </c>
      <c r="G21" s="386">
        <f>E21</f>
        <v>0.31</v>
      </c>
      <c r="H21" s="358">
        <f t="shared" si="0"/>
        <v>0.31</v>
      </c>
      <c r="I21" s="359">
        <f t="shared" si="1"/>
        <v>8.99</v>
      </c>
    </row>
    <row r="22" spans="1:9" s="394" customFormat="1">
      <c r="A22" s="387">
        <f t="shared" si="2"/>
        <v>6.2</v>
      </c>
      <c r="B22" s="362">
        <v>31</v>
      </c>
      <c r="C22" s="388" t="s">
        <v>19</v>
      </c>
      <c r="D22" s="389">
        <v>2</v>
      </c>
      <c r="E22" s="390">
        <f>D22*B22/1000</f>
        <v>6.2E-2</v>
      </c>
      <c r="F22" s="387">
        <v>100</v>
      </c>
      <c r="G22" s="391">
        <f>E22</f>
        <v>6.2E-2</v>
      </c>
      <c r="H22" s="392">
        <f t="shared" si="0"/>
        <v>6.2E-2</v>
      </c>
      <c r="I22" s="393">
        <f t="shared" si="1"/>
        <v>6.2</v>
      </c>
    </row>
    <row r="23" spans="1:9" s="405" customFormat="1">
      <c r="A23" s="398">
        <f>E23*F23</f>
        <v>48.98</v>
      </c>
      <c r="B23" s="362">
        <v>31</v>
      </c>
      <c r="C23" s="399" t="s">
        <v>101</v>
      </c>
      <c r="D23" s="400">
        <v>10</v>
      </c>
      <c r="E23" s="401">
        <f>D23*B23/1000</f>
        <v>0.31</v>
      </c>
      <c r="F23" s="398">
        <v>158</v>
      </c>
      <c r="G23" s="402">
        <f>E23</f>
        <v>0.31</v>
      </c>
      <c r="H23" s="403">
        <f>D23*B23/1000</f>
        <v>0.31</v>
      </c>
      <c r="I23" s="404">
        <f>G23*F23</f>
        <v>48.98</v>
      </c>
    </row>
    <row r="24" spans="1:9" s="360" customFormat="1">
      <c r="A24" s="351">
        <f t="shared" si="2"/>
        <v>0.496</v>
      </c>
      <c r="B24" s="362">
        <v>31</v>
      </c>
      <c r="C24" s="354" t="s">
        <v>37</v>
      </c>
      <c r="D24" s="385">
        <v>1</v>
      </c>
      <c r="E24" s="357">
        <f t="shared" si="3"/>
        <v>3.1E-2</v>
      </c>
      <c r="F24" s="351">
        <v>16</v>
      </c>
      <c r="G24" s="386">
        <f>E24+E32</f>
        <v>0.1085</v>
      </c>
      <c r="H24" s="358">
        <f t="shared" si="0"/>
        <v>3.1E-2</v>
      </c>
      <c r="I24" s="359">
        <f t="shared" si="1"/>
        <v>1.736</v>
      </c>
    </row>
    <row r="25" spans="1:9" s="360" customFormat="1">
      <c r="A25" s="351">
        <f>SUM(A16:A24)</f>
        <v>457.20969999999994</v>
      </c>
      <c r="B25" s="385"/>
      <c r="C25" s="354" t="s">
        <v>21</v>
      </c>
      <c r="D25" s="385"/>
      <c r="E25" s="357"/>
      <c r="F25" s="351"/>
      <c r="G25" s="386"/>
      <c r="H25" s="358">
        <f t="shared" si="0"/>
        <v>0</v>
      </c>
      <c r="I25" s="359">
        <f t="shared" si="1"/>
        <v>0</v>
      </c>
    </row>
    <row r="26" spans="1:9" s="360" customFormat="1" ht="15.75">
      <c r="A26" s="395">
        <f>A25/B24</f>
        <v>14.748699999999998</v>
      </c>
      <c r="B26" s="354"/>
      <c r="C26" s="354" t="s">
        <v>22</v>
      </c>
      <c r="D26" s="385"/>
      <c r="E26" s="357"/>
      <c r="F26" s="395">
        <f>A26</f>
        <v>14.748699999999998</v>
      </c>
      <c r="G26" s="386"/>
      <c r="H26" s="358">
        <f t="shared" si="0"/>
        <v>0</v>
      </c>
      <c r="I26" s="359">
        <f t="shared" si="1"/>
        <v>0</v>
      </c>
    </row>
    <row r="27" spans="1:9" s="360" customFormat="1" ht="15.75">
      <c r="A27" s="395"/>
      <c r="B27" s="354"/>
      <c r="C27" s="396"/>
      <c r="D27" s="397"/>
      <c r="E27" s="357"/>
      <c r="F27" s="395"/>
      <c r="G27" s="357"/>
      <c r="H27" s="358"/>
      <c r="I27" s="359"/>
    </row>
    <row r="28" spans="1:9" s="215" customFormat="1" ht="15.75">
      <c r="A28" s="209"/>
      <c r="B28" s="210" t="s">
        <v>61</v>
      </c>
      <c r="C28" s="1316" t="s">
        <v>82</v>
      </c>
      <c r="D28" s="1317"/>
      <c r="E28" s="211"/>
      <c r="F28" s="212"/>
      <c r="G28" s="211"/>
      <c r="H28" s="213"/>
      <c r="I28" s="214"/>
    </row>
    <row r="29" spans="1:9" s="223" customFormat="1">
      <c r="A29" s="216">
        <f>E29*F29</f>
        <v>1700.2492500000001</v>
      </c>
      <c r="B29" s="217">
        <v>31</v>
      </c>
      <c r="C29" s="218" t="s">
        <v>83</v>
      </c>
      <c r="D29" s="217">
        <v>155</v>
      </c>
      <c r="E29" s="219">
        <f>D29*B29/1000</f>
        <v>4.8049999999999997</v>
      </c>
      <c r="F29" s="216">
        <v>353.85</v>
      </c>
      <c r="G29" s="220">
        <f t="shared" ref="G29" si="4">E29</f>
        <v>4.8049999999999997</v>
      </c>
      <c r="H29" s="221">
        <f t="shared" ref="H29:H34" si="5">D29*B29/1000</f>
        <v>4.8049999999999997</v>
      </c>
      <c r="I29" s="222">
        <f t="shared" ref="I29:I34" si="6">G29*F29</f>
        <v>1700.2492500000001</v>
      </c>
    </row>
    <row r="30" spans="1:9" s="192" customFormat="1">
      <c r="A30" s="224">
        <f t="shared" ref="A30:A32" si="7">E30*F30</f>
        <v>14.151499999999999</v>
      </c>
      <c r="B30" s="217">
        <v>31</v>
      </c>
      <c r="C30" s="225" t="s">
        <v>17</v>
      </c>
      <c r="D30" s="180">
        <v>5</v>
      </c>
      <c r="E30" s="226">
        <f t="shared" ref="E30" si="8">D30*B30/1000</f>
        <v>0.155</v>
      </c>
      <c r="F30" s="224">
        <v>91.3</v>
      </c>
      <c r="G30" s="227"/>
      <c r="H30" s="228">
        <f>D30*B30/1000</f>
        <v>0.155</v>
      </c>
      <c r="I30" s="229">
        <f>G30*F30</f>
        <v>0</v>
      </c>
    </row>
    <row r="31" spans="1:9" s="237" customFormat="1">
      <c r="A31" s="230">
        <f>E31*F31</f>
        <v>186</v>
      </c>
      <c r="B31" s="217">
        <v>31</v>
      </c>
      <c r="C31" s="231" t="s">
        <v>34</v>
      </c>
      <c r="D31" s="232">
        <v>10</v>
      </c>
      <c r="E31" s="233">
        <f>D31*B31/1000</f>
        <v>0.31</v>
      </c>
      <c r="F31" s="230">
        <v>600</v>
      </c>
      <c r="G31" s="234">
        <f>E31</f>
        <v>0.31</v>
      </c>
      <c r="H31" s="235">
        <f t="shared" ref="H31" si="9">D31*B31/1000</f>
        <v>0.31</v>
      </c>
      <c r="I31" s="236">
        <f t="shared" ref="I31" si="10">G31*F31</f>
        <v>186</v>
      </c>
    </row>
    <row r="32" spans="1:9" s="192" customFormat="1">
      <c r="A32" s="224">
        <f t="shared" si="7"/>
        <v>1.24</v>
      </c>
      <c r="B32" s="217">
        <v>31</v>
      </c>
      <c r="C32" s="225" t="s">
        <v>20</v>
      </c>
      <c r="D32" s="180">
        <v>2.5</v>
      </c>
      <c r="E32" s="226">
        <f>B32*D32/1000</f>
        <v>7.7499999999999999E-2</v>
      </c>
      <c r="F32" s="224">
        <v>16</v>
      </c>
      <c r="G32" s="227"/>
      <c r="H32" s="228">
        <f t="shared" si="5"/>
        <v>7.7499999999999999E-2</v>
      </c>
      <c r="I32" s="229">
        <f t="shared" si="6"/>
        <v>0</v>
      </c>
    </row>
    <row r="33" spans="1:15" s="192" customFormat="1">
      <c r="A33" s="224">
        <f>SUM(A29:A32)</f>
        <v>1901.64075</v>
      </c>
      <c r="B33" s="180"/>
      <c r="C33" s="238" t="s">
        <v>21</v>
      </c>
      <c r="D33" s="180"/>
      <c r="E33" s="226"/>
      <c r="F33" s="224"/>
      <c r="G33" s="227"/>
      <c r="H33" s="228">
        <f t="shared" si="5"/>
        <v>0</v>
      </c>
      <c r="I33" s="229">
        <f t="shared" si="6"/>
        <v>0</v>
      </c>
    </row>
    <row r="34" spans="1:15" s="192" customFormat="1" ht="15.75">
      <c r="A34" s="197">
        <f>A33/B32</f>
        <v>61.343249999999998</v>
      </c>
      <c r="B34" s="180"/>
      <c r="C34" s="238" t="s">
        <v>22</v>
      </c>
      <c r="D34" s="180"/>
      <c r="E34" s="226"/>
      <c r="F34" s="197">
        <f>A34</f>
        <v>61.343249999999998</v>
      </c>
      <c r="G34" s="227"/>
      <c r="H34" s="228">
        <f t="shared" si="5"/>
        <v>0</v>
      </c>
      <c r="I34" s="229">
        <f t="shared" si="6"/>
        <v>0</v>
      </c>
    </row>
    <row r="35" spans="1:15" s="192" customFormat="1" ht="15.75">
      <c r="A35" s="197"/>
      <c r="B35" s="180"/>
      <c r="C35" s="239"/>
      <c r="D35" s="184"/>
      <c r="E35" s="226"/>
      <c r="F35" s="197"/>
      <c r="G35" s="227"/>
      <c r="H35" s="228"/>
      <c r="I35" s="229"/>
    </row>
    <row r="36" spans="1:15" s="192" customFormat="1" ht="15.75">
      <c r="A36" s="240"/>
      <c r="B36" s="241">
        <v>200</v>
      </c>
      <c r="C36" s="242" t="s">
        <v>107</v>
      </c>
      <c r="D36" s="181"/>
      <c r="E36" s="182"/>
      <c r="F36" s="243"/>
      <c r="G36" s="226"/>
      <c r="H36" s="228"/>
      <c r="I36" s="229"/>
      <c r="O36" s="192" t="s">
        <v>23</v>
      </c>
    </row>
    <row r="37" spans="1:15" s="192" customFormat="1">
      <c r="A37" s="224">
        <f>E37*F37</f>
        <v>44.97542</v>
      </c>
      <c r="B37" s="180">
        <v>31</v>
      </c>
      <c r="C37" s="225" t="s">
        <v>85</v>
      </c>
      <c r="D37" s="180">
        <v>14</v>
      </c>
      <c r="E37" s="226">
        <f>D37*B37/1000</f>
        <v>0.434</v>
      </c>
      <c r="F37" s="224">
        <v>103.63</v>
      </c>
      <c r="G37" s="227">
        <f>E37</f>
        <v>0.434</v>
      </c>
      <c r="H37" s="228">
        <f>D37*B37/1000</f>
        <v>0.434</v>
      </c>
      <c r="I37" s="229">
        <f>G37*F37</f>
        <v>44.97542</v>
      </c>
    </row>
    <row r="38" spans="1:15" s="192" customFormat="1">
      <c r="A38" s="224">
        <f>E38*F38</f>
        <v>45.421200000000006</v>
      </c>
      <c r="B38" s="180">
        <v>31</v>
      </c>
      <c r="C38" s="225" t="s">
        <v>36</v>
      </c>
      <c r="D38" s="180">
        <v>20</v>
      </c>
      <c r="E38" s="226">
        <f>D38*B38/1000</f>
        <v>0.62</v>
      </c>
      <c r="F38" s="224">
        <v>73.260000000000005</v>
      </c>
      <c r="G38" s="227">
        <f>E38</f>
        <v>0.62</v>
      </c>
      <c r="H38" s="228">
        <f>D38*B38/1000</f>
        <v>0.62</v>
      </c>
      <c r="I38" s="229">
        <f>G38*F38</f>
        <v>45.421200000000006</v>
      </c>
    </row>
    <row r="39" spans="1:15" s="192" customFormat="1">
      <c r="A39" s="224">
        <f>SUM(A37:A38)</f>
        <v>90.396620000000013</v>
      </c>
      <c r="B39" s="181"/>
      <c r="C39" s="181" t="s">
        <v>21</v>
      </c>
      <c r="D39" s="180"/>
      <c r="E39" s="226"/>
      <c r="F39" s="224"/>
      <c r="G39" s="182"/>
      <c r="H39" s="228">
        <f>D39*B39/1000</f>
        <v>0</v>
      </c>
      <c r="I39" s="229">
        <f>G39*F39</f>
        <v>0</v>
      </c>
    </row>
    <row r="40" spans="1:15" s="192" customFormat="1" ht="15.75">
      <c r="A40" s="197">
        <f>A39/B37</f>
        <v>2.9160200000000005</v>
      </c>
      <c r="B40" s="188"/>
      <c r="C40" s="181" t="s">
        <v>22</v>
      </c>
      <c r="D40" s="180"/>
      <c r="E40" s="226"/>
      <c r="F40" s="197">
        <f>A40</f>
        <v>2.9160200000000005</v>
      </c>
      <c r="G40" s="182"/>
      <c r="H40" s="228">
        <f>D40*B40/1000</f>
        <v>0</v>
      </c>
      <c r="I40" s="229">
        <f>G40*F40</f>
        <v>0</v>
      </c>
    </row>
    <row r="41" spans="1:15" s="414" customFormat="1" ht="15.75">
      <c r="A41" s="406"/>
      <c r="B41" s="407"/>
      <c r="C41" s="408"/>
      <c r="D41" s="409"/>
      <c r="E41" s="410"/>
      <c r="F41" s="406"/>
      <c r="G41" s="411"/>
      <c r="H41" s="412"/>
      <c r="I41" s="413"/>
    </row>
    <row r="42" spans="1:15" s="414" customFormat="1" ht="15.75">
      <c r="A42" s="415"/>
      <c r="B42" s="416">
        <v>30</v>
      </c>
      <c r="C42" s="417" t="s">
        <v>108</v>
      </c>
      <c r="D42" s="408"/>
      <c r="E42" s="411"/>
      <c r="F42" s="418"/>
      <c r="G42" s="411"/>
      <c r="H42" s="412"/>
      <c r="I42" s="413"/>
    </row>
    <row r="43" spans="1:15" s="414" customFormat="1">
      <c r="A43" s="419">
        <f>E43*F43</f>
        <v>293.88</v>
      </c>
      <c r="B43" s="409">
        <v>31</v>
      </c>
      <c r="C43" s="420" t="s">
        <v>108</v>
      </c>
      <c r="D43" s="409">
        <v>30</v>
      </c>
      <c r="E43" s="410">
        <f>D43*B43/1000</f>
        <v>0.93</v>
      </c>
      <c r="F43" s="419">
        <v>316</v>
      </c>
      <c r="G43" s="421">
        <f>E43</f>
        <v>0.93</v>
      </c>
      <c r="H43" s="412">
        <f>D43*B43/1000</f>
        <v>0.93</v>
      </c>
      <c r="I43" s="413">
        <f>G43*F43</f>
        <v>293.88</v>
      </c>
    </row>
    <row r="44" spans="1:15" s="414" customFormat="1">
      <c r="A44" s="419">
        <f>SUM(A43)</f>
        <v>293.88</v>
      </c>
      <c r="B44" s="408"/>
      <c r="C44" s="408" t="s">
        <v>21</v>
      </c>
      <c r="D44" s="409"/>
      <c r="E44" s="410"/>
      <c r="F44" s="419"/>
      <c r="G44" s="411"/>
      <c r="H44" s="412">
        <f>D44*B44/1000</f>
        <v>0</v>
      </c>
      <c r="I44" s="413">
        <f>G44*F44</f>
        <v>0</v>
      </c>
    </row>
    <row r="45" spans="1:15" s="414" customFormat="1" ht="15.75">
      <c r="A45" s="406">
        <f>A44/B43</f>
        <v>9.48</v>
      </c>
      <c r="B45" s="407"/>
      <c r="C45" s="408" t="s">
        <v>22</v>
      </c>
      <c r="D45" s="409"/>
      <c r="E45" s="410"/>
      <c r="F45" s="406">
        <f>A45</f>
        <v>9.48</v>
      </c>
      <c r="G45" s="411"/>
      <c r="H45" s="412">
        <f>D45*B45/1000</f>
        <v>0</v>
      </c>
      <c r="I45" s="413">
        <f>G45*F45</f>
        <v>0</v>
      </c>
    </row>
    <row r="46" spans="1:15" s="414" customFormat="1" ht="15.75">
      <c r="A46" s="406"/>
      <c r="B46" s="407"/>
      <c r="C46" s="408"/>
      <c r="D46" s="409"/>
      <c r="E46" s="410"/>
      <c r="F46" s="406"/>
      <c r="G46" s="411"/>
      <c r="H46" s="412"/>
      <c r="I46" s="413"/>
    </row>
    <row r="47" spans="1:15" s="19" customFormat="1" ht="15.95" customHeight="1">
      <c r="A47" s="52"/>
      <c r="B47" s="32">
        <v>200</v>
      </c>
      <c r="C47" s="53" t="s">
        <v>59</v>
      </c>
      <c r="D47" s="9"/>
      <c r="E47" s="10"/>
      <c r="F47" s="54"/>
      <c r="G47" s="10"/>
      <c r="H47" s="29"/>
      <c r="I47" s="30"/>
    </row>
    <row r="48" spans="1:15" s="19" customFormat="1" ht="15.95" customHeight="1">
      <c r="A48" s="31">
        <f>E48*F48</f>
        <v>651</v>
      </c>
      <c r="B48" s="8">
        <v>31</v>
      </c>
      <c r="C48" s="49" t="s">
        <v>59</v>
      </c>
      <c r="D48" s="8">
        <v>200</v>
      </c>
      <c r="E48" s="28">
        <f>D48*B48/1000</f>
        <v>6.2</v>
      </c>
      <c r="F48" s="31">
        <v>105</v>
      </c>
      <c r="G48" s="55">
        <f>E48</f>
        <v>6.2</v>
      </c>
      <c r="H48" s="29">
        <f>D48*B48/1000</f>
        <v>6.2</v>
      </c>
      <c r="I48" s="30">
        <f>G48*F48</f>
        <v>651</v>
      </c>
    </row>
    <row r="49" spans="1:9" s="19" customFormat="1" ht="15.95" customHeight="1">
      <c r="A49" s="31">
        <f>SUM(A48)</f>
        <v>651</v>
      </c>
      <c r="B49" s="9"/>
      <c r="C49" s="9" t="s">
        <v>21</v>
      </c>
      <c r="D49" s="8"/>
      <c r="E49" s="28"/>
      <c r="F49" s="31"/>
      <c r="G49" s="10"/>
      <c r="H49" s="29">
        <f>D49*B49/1000</f>
        <v>0</v>
      </c>
      <c r="I49" s="30">
        <f>G49*F49</f>
        <v>0</v>
      </c>
    </row>
    <row r="50" spans="1:9" s="19" customFormat="1" ht="15.95" customHeight="1">
      <c r="A50" s="24">
        <f>A49/B48</f>
        <v>21</v>
      </c>
      <c r="B50" s="15"/>
      <c r="C50" s="9" t="s">
        <v>22</v>
      </c>
      <c r="D50" s="8"/>
      <c r="E50" s="28"/>
      <c r="F50" s="24">
        <f>A50</f>
        <v>21</v>
      </c>
      <c r="G50" s="10"/>
      <c r="H50" s="29">
        <f>D50*B50/1000</f>
        <v>0</v>
      </c>
      <c r="I50" s="30">
        <f>G50*F50</f>
        <v>0</v>
      </c>
    </row>
    <row r="51" spans="1:9" s="19" customFormat="1" ht="15.95" customHeight="1">
      <c r="A51" s="24"/>
      <c r="B51" s="15"/>
      <c r="C51" s="9"/>
      <c r="D51" s="8"/>
      <c r="E51" s="28"/>
      <c r="F51" s="24"/>
      <c r="G51" s="10"/>
      <c r="H51" s="29"/>
      <c r="I51" s="30"/>
    </row>
    <row r="52" spans="1:9" s="192" customFormat="1" ht="15.75">
      <c r="A52" s="240"/>
      <c r="B52" s="241">
        <v>25</v>
      </c>
      <c r="C52" s="242" t="s">
        <v>26</v>
      </c>
      <c r="D52" s="181"/>
      <c r="E52" s="182"/>
      <c r="F52" s="243"/>
      <c r="G52" s="182"/>
      <c r="H52" s="228"/>
      <c r="I52" s="229"/>
    </row>
    <row r="53" spans="1:9" s="192" customFormat="1">
      <c r="A53" s="224">
        <f>E53*F53</f>
        <v>56.575000000000003</v>
      </c>
      <c r="B53" s="180">
        <v>31</v>
      </c>
      <c r="C53" s="225" t="s">
        <v>27</v>
      </c>
      <c r="D53" s="180">
        <v>25</v>
      </c>
      <c r="E53" s="226">
        <f>D53*B53/1000</f>
        <v>0.77500000000000002</v>
      </c>
      <c r="F53" s="224">
        <v>73</v>
      </c>
      <c r="G53" s="227">
        <f>E53</f>
        <v>0.77500000000000002</v>
      </c>
      <c r="H53" s="228">
        <f>D53*B53/1000</f>
        <v>0.77500000000000002</v>
      </c>
      <c r="I53" s="229">
        <f>G53*F53</f>
        <v>56.575000000000003</v>
      </c>
    </row>
    <row r="54" spans="1:9" s="192" customFormat="1">
      <c r="A54" s="224">
        <f>SUM(A53)</f>
        <v>56.575000000000003</v>
      </c>
      <c r="B54" s="181"/>
      <c r="C54" s="181" t="s">
        <v>21</v>
      </c>
      <c r="D54" s="180"/>
      <c r="E54" s="226"/>
      <c r="F54" s="224"/>
      <c r="G54" s="182"/>
      <c r="H54" s="228">
        <f>D54*B54/1000</f>
        <v>0</v>
      </c>
      <c r="I54" s="229">
        <f>G54*F54</f>
        <v>0</v>
      </c>
    </row>
    <row r="55" spans="1:9" s="192" customFormat="1" ht="15.75">
      <c r="A55" s="197">
        <f>A54/B53</f>
        <v>1.8250000000000002</v>
      </c>
      <c r="B55" s="188"/>
      <c r="C55" s="181" t="s">
        <v>22</v>
      </c>
      <c r="D55" s="180"/>
      <c r="E55" s="226"/>
      <c r="F55" s="197">
        <f>A55</f>
        <v>1.8250000000000002</v>
      </c>
      <c r="G55" s="182"/>
      <c r="H55" s="228">
        <f>D55*B55/1000</f>
        <v>0</v>
      </c>
      <c r="I55" s="229">
        <f>G55*F55</f>
        <v>0</v>
      </c>
    </row>
    <row r="56" spans="1:9" s="192" customFormat="1" ht="15.75">
      <c r="A56" s="197"/>
      <c r="B56" s="188"/>
      <c r="C56" s="181"/>
      <c r="D56" s="180"/>
      <c r="E56" s="226"/>
      <c r="F56" s="197"/>
      <c r="G56" s="182"/>
      <c r="H56" s="228"/>
      <c r="I56" s="229"/>
    </row>
    <row r="57" spans="1:9" s="192" customFormat="1" ht="15.75">
      <c r="A57" s="240"/>
      <c r="B57" s="241">
        <v>25</v>
      </c>
      <c r="C57" s="242" t="s">
        <v>28</v>
      </c>
      <c r="D57" s="181"/>
      <c r="E57" s="182"/>
      <c r="F57" s="243"/>
      <c r="G57" s="182"/>
      <c r="H57" s="228"/>
      <c r="I57" s="229"/>
    </row>
    <row r="58" spans="1:9" s="192" customFormat="1">
      <c r="A58" s="224">
        <f>E58*F58</f>
        <v>55.024999999999999</v>
      </c>
      <c r="B58" s="180">
        <v>31</v>
      </c>
      <c r="C58" s="225" t="s">
        <v>29</v>
      </c>
      <c r="D58" s="180">
        <v>25</v>
      </c>
      <c r="E58" s="226">
        <f>D58*B58/1000</f>
        <v>0.77500000000000002</v>
      </c>
      <c r="F58" s="224">
        <v>71</v>
      </c>
      <c r="G58" s="227">
        <f>E58</f>
        <v>0.77500000000000002</v>
      </c>
      <c r="H58" s="228">
        <f>D58*B58/1000</f>
        <v>0.77500000000000002</v>
      </c>
      <c r="I58" s="229">
        <f>G58*F58</f>
        <v>55.024999999999999</v>
      </c>
    </row>
    <row r="59" spans="1:9" s="192" customFormat="1">
      <c r="A59" s="224">
        <f>SUM(A58)</f>
        <v>55.024999999999999</v>
      </c>
      <c r="B59" s="181"/>
      <c r="C59" s="181" t="s">
        <v>21</v>
      </c>
      <c r="D59" s="180"/>
      <c r="E59" s="226"/>
      <c r="F59" s="224"/>
      <c r="G59" s="182"/>
      <c r="H59" s="228">
        <f>D59*B59/1000</f>
        <v>0</v>
      </c>
      <c r="I59" s="229">
        <f>G59*F59</f>
        <v>0</v>
      </c>
    </row>
    <row r="60" spans="1:9" s="192" customFormat="1" ht="15.75">
      <c r="A60" s="197">
        <f>A59/B58</f>
        <v>1.7749999999999999</v>
      </c>
      <c r="B60" s="188"/>
      <c r="C60" s="181" t="s">
        <v>22</v>
      </c>
      <c r="D60" s="180"/>
      <c r="E60" s="226"/>
      <c r="F60" s="197">
        <f>A60</f>
        <v>1.7749999999999999</v>
      </c>
      <c r="G60" s="182"/>
      <c r="H60" s="228">
        <f>D60*B60/1000</f>
        <v>0</v>
      </c>
      <c r="I60" s="229">
        <f>G60*F60</f>
        <v>0</v>
      </c>
    </row>
    <row r="61" spans="1:9" s="192" customFormat="1" ht="15.75">
      <c r="A61" s="197"/>
      <c r="B61" s="188"/>
      <c r="C61" s="181"/>
      <c r="D61" s="180"/>
      <c r="E61" s="226"/>
      <c r="F61" s="197"/>
      <c r="G61" s="182"/>
      <c r="H61" s="228"/>
      <c r="I61" s="229"/>
    </row>
    <row r="62" spans="1:9" s="192" customFormat="1" ht="15.75">
      <c r="A62" s="197">
        <f>A59+A54+A39+A33+A49+A44+A25</f>
        <v>3505.7270699999999</v>
      </c>
      <c r="B62" s="181"/>
      <c r="C62" s="188" t="s">
        <v>30</v>
      </c>
      <c r="D62" s="181"/>
      <c r="E62" s="182"/>
      <c r="F62" s="197">
        <f>F63*B58</f>
        <v>3505.7270699999999</v>
      </c>
      <c r="G62" s="182"/>
      <c r="H62" s="179"/>
      <c r="I62" s="229">
        <f>SUM(I14:I61)</f>
        <v>3505.7270700000004</v>
      </c>
    </row>
    <row r="63" spans="1:9" s="192" customFormat="1" ht="15.75">
      <c r="A63" s="197">
        <f>A62/B58</f>
        <v>113.08797</v>
      </c>
      <c r="B63" s="181"/>
      <c r="C63" s="188" t="s">
        <v>22</v>
      </c>
      <c r="D63" s="181"/>
      <c r="E63" s="182"/>
      <c r="F63" s="197">
        <f>A63</f>
        <v>113.08797</v>
      </c>
      <c r="G63" s="182"/>
      <c r="H63" s="228"/>
      <c r="I63" s="229"/>
    </row>
    <row r="64" spans="1:9" s="192" customFormat="1" ht="15.75">
      <c r="C64" s="1318" t="s">
        <v>84</v>
      </c>
      <c r="D64" s="1318"/>
      <c r="E64" s="1318"/>
      <c r="F64" s="1318"/>
      <c r="G64" s="1318"/>
      <c r="H64" s="244"/>
      <c r="I64" s="174"/>
    </row>
    <row r="65" spans="2:9" s="192" customFormat="1" ht="15.75">
      <c r="C65" s="1318" t="s">
        <v>32</v>
      </c>
      <c r="D65" s="1318"/>
      <c r="E65" s="1318"/>
      <c r="F65" s="1318"/>
      <c r="G65" s="1318"/>
      <c r="H65" s="244"/>
      <c r="I65" s="174"/>
    </row>
    <row r="66" spans="2:9" s="192" customFormat="1" ht="15.75">
      <c r="B66" s="245"/>
      <c r="C66" s="245" t="s">
        <v>33</v>
      </c>
      <c r="D66" s="245"/>
      <c r="E66" s="245"/>
      <c r="F66" s="245"/>
      <c r="G66" s="245"/>
      <c r="H66" s="174"/>
      <c r="I66" s="174"/>
    </row>
  </sheetData>
  <mergeCells count="12">
    <mergeCell ref="B2:G2"/>
    <mergeCell ref="B3:G3"/>
    <mergeCell ref="B4:B5"/>
    <mergeCell ref="C4:C5"/>
    <mergeCell ref="D4:D5"/>
    <mergeCell ref="E4:E5"/>
    <mergeCell ref="F5:G5"/>
    <mergeCell ref="F6:G6"/>
    <mergeCell ref="F8:G8"/>
    <mergeCell ref="C28:D28"/>
    <mergeCell ref="C64:G64"/>
    <mergeCell ref="C65:G65"/>
  </mergeCells>
  <pageMargins left="0.7" right="0.7" top="0.75" bottom="0.75" header="0.3" footer="0.3"/>
  <pageSetup paperSize="9" scale="68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O56"/>
  <sheetViews>
    <sheetView view="pageBreakPreview" topLeftCell="A2" zoomScale="60" workbookViewId="0">
      <selection activeCell="F20" sqref="F20"/>
    </sheetView>
  </sheetViews>
  <sheetFormatPr defaultRowHeight="15"/>
  <cols>
    <col min="1" max="1" width="13.85546875" style="246" customWidth="1"/>
    <col min="2" max="2" width="12" style="246" customWidth="1"/>
    <col min="3" max="3" width="62" style="246" customWidth="1"/>
    <col min="4" max="4" width="9.28515625" style="246" bestFit="1" customWidth="1"/>
    <col min="5" max="5" width="9.42578125" style="246" bestFit="1" customWidth="1"/>
    <col min="6" max="6" width="14.5703125" style="246" customWidth="1"/>
    <col min="7" max="8" width="9.42578125" style="246" bestFit="1" customWidth="1"/>
    <col min="9" max="9" width="13.85546875" style="246" customWidth="1"/>
    <col min="10" max="16384" width="9.140625" style="246"/>
  </cols>
  <sheetData>
    <row r="1" spans="1:9" s="173" customFormat="1">
      <c r="H1" s="174"/>
      <c r="I1" s="174"/>
    </row>
    <row r="2" spans="1:9" s="173" customFormat="1" ht="15.75">
      <c r="A2" s="175"/>
      <c r="B2" s="1301" t="s">
        <v>0</v>
      </c>
      <c r="C2" s="1301"/>
      <c r="D2" s="1301"/>
      <c r="E2" s="1301"/>
      <c r="F2" s="1301"/>
      <c r="G2" s="1301"/>
      <c r="H2" s="174"/>
      <c r="I2" s="174"/>
    </row>
    <row r="3" spans="1:9" s="173" customFormat="1" ht="15.75">
      <c r="A3" s="175"/>
      <c r="B3" s="1301"/>
      <c r="C3" s="1301"/>
      <c r="D3" s="1301"/>
      <c r="E3" s="1301"/>
      <c r="F3" s="1301"/>
      <c r="G3" s="1301"/>
      <c r="H3" s="174"/>
      <c r="I3" s="174"/>
    </row>
    <row r="4" spans="1:9" s="173" customFormat="1">
      <c r="A4" s="175"/>
      <c r="B4" s="1302"/>
      <c r="C4" s="1304" t="s">
        <v>1</v>
      </c>
      <c r="D4" s="1306" t="s">
        <v>2</v>
      </c>
      <c r="E4" s="1308" t="s">
        <v>3</v>
      </c>
      <c r="F4" s="176"/>
      <c r="G4" s="177"/>
      <c r="H4" s="174"/>
      <c r="I4" s="174"/>
    </row>
    <row r="5" spans="1:9" s="173" customFormat="1" ht="15.75">
      <c r="A5" s="178"/>
      <c r="B5" s="1303"/>
      <c r="C5" s="1305"/>
      <c r="D5" s="1307"/>
      <c r="E5" s="1309"/>
      <c r="F5" s="1310" t="s">
        <v>4</v>
      </c>
      <c r="G5" s="1311"/>
      <c r="H5" s="174"/>
      <c r="I5" s="174"/>
    </row>
    <row r="6" spans="1:9" s="173" customFormat="1">
      <c r="A6" s="179"/>
      <c r="B6" s="180"/>
      <c r="C6" s="181"/>
      <c r="D6" s="182"/>
      <c r="E6" s="183"/>
      <c r="F6" s="1312" t="s">
        <v>5</v>
      </c>
      <c r="G6" s="1313"/>
      <c r="H6" s="174"/>
      <c r="I6" s="174"/>
    </row>
    <row r="7" spans="1:9" s="173" customFormat="1">
      <c r="A7" s="179"/>
      <c r="B7" s="184"/>
      <c r="C7" s="181"/>
      <c r="D7" s="182"/>
      <c r="E7" s="183"/>
      <c r="F7" s="185"/>
      <c r="G7" s="187"/>
      <c r="H7" s="174"/>
      <c r="I7" s="174"/>
    </row>
    <row r="8" spans="1:9" s="173" customFormat="1">
      <c r="A8" s="179"/>
      <c r="B8" s="184"/>
      <c r="C8" s="181"/>
      <c r="D8" s="182"/>
      <c r="E8" s="183"/>
      <c r="F8" s="1314"/>
      <c r="G8" s="1315"/>
      <c r="H8" s="174"/>
      <c r="I8" s="174"/>
    </row>
    <row r="9" spans="1:9" s="173" customFormat="1" ht="15.75">
      <c r="A9" s="179"/>
      <c r="B9" s="184"/>
      <c r="C9" s="188"/>
      <c r="D9" s="182"/>
      <c r="E9" s="183"/>
      <c r="F9" s="176"/>
      <c r="G9" s="189"/>
      <c r="H9" s="174"/>
      <c r="I9" s="174"/>
    </row>
    <row r="10" spans="1:9" s="173" customFormat="1" ht="15.75">
      <c r="A10" s="190"/>
      <c r="B10" s="191"/>
      <c r="C10" s="181"/>
      <c r="D10" s="182"/>
      <c r="E10" s="183"/>
      <c r="F10" s="176"/>
      <c r="G10" s="189"/>
      <c r="H10" s="174"/>
      <c r="I10" s="174"/>
    </row>
    <row r="11" spans="1:9" s="173" customFormat="1" ht="20.25">
      <c r="A11" s="175"/>
      <c r="B11" s="192"/>
      <c r="C11" s="193" t="s">
        <v>102</v>
      </c>
      <c r="D11" s="177"/>
      <c r="E11" s="176"/>
      <c r="F11" s="176"/>
      <c r="G11" s="177"/>
      <c r="H11" s="174"/>
      <c r="I11" s="174"/>
    </row>
    <row r="12" spans="1:9" s="173" customFormat="1" ht="75">
      <c r="A12" s="194" t="s">
        <v>6</v>
      </c>
      <c r="B12" s="195" t="s">
        <v>7</v>
      </c>
      <c r="C12" s="195" t="s">
        <v>8</v>
      </c>
      <c r="D12" s="195" t="s">
        <v>9</v>
      </c>
      <c r="E12" s="196" t="s">
        <v>10</v>
      </c>
      <c r="F12" s="195" t="s">
        <v>11</v>
      </c>
      <c r="G12" s="196" t="s">
        <v>12</v>
      </c>
      <c r="H12" s="174"/>
      <c r="I12" s="174"/>
    </row>
    <row r="13" spans="1:9" s="173" customFormat="1" ht="20.25">
      <c r="A13" s="197"/>
      <c r="B13" s="198"/>
      <c r="C13" s="199">
        <v>45239</v>
      </c>
      <c r="D13" s="195"/>
      <c r="E13" s="196"/>
      <c r="F13" s="198"/>
      <c r="G13" s="196"/>
      <c r="H13" s="174"/>
      <c r="I13" s="174"/>
    </row>
    <row r="14" spans="1:9" s="350" customFormat="1" ht="20.25">
      <c r="A14" s="342"/>
      <c r="B14" s="343"/>
      <c r="C14" s="344" t="s">
        <v>49</v>
      </c>
      <c r="D14" s="345"/>
      <c r="E14" s="346"/>
      <c r="F14" s="342"/>
      <c r="G14" s="347"/>
      <c r="H14" s="348"/>
      <c r="I14" s="349"/>
    </row>
    <row r="15" spans="1:9" s="360" customFormat="1" ht="15.75">
      <c r="A15" s="351"/>
      <c r="B15" s="352" t="s">
        <v>109</v>
      </c>
      <c r="C15" s="353" t="s">
        <v>100</v>
      </c>
      <c r="D15" s="354"/>
      <c r="E15" s="355"/>
      <c r="F15" s="356"/>
      <c r="G15" s="357"/>
      <c r="H15" s="358"/>
      <c r="I15" s="359"/>
    </row>
    <row r="16" spans="1:9" s="368" customFormat="1">
      <c r="A16" s="361">
        <f>E16*F16</f>
        <v>12.265500000000001</v>
      </c>
      <c r="B16" s="362">
        <v>2</v>
      </c>
      <c r="C16" s="363" t="s">
        <v>15</v>
      </c>
      <c r="D16" s="362">
        <v>17</v>
      </c>
      <c r="E16" s="364">
        <f>D16*B16/1000</f>
        <v>3.4000000000000002E-2</v>
      </c>
      <c r="F16" s="361">
        <v>360.75</v>
      </c>
      <c r="G16" s="365">
        <f>E16</f>
        <v>3.4000000000000002E-2</v>
      </c>
      <c r="H16" s="366">
        <f t="shared" ref="H16:H26" si="0">D16*B16/1000</f>
        <v>3.4000000000000002E-2</v>
      </c>
      <c r="I16" s="367">
        <f t="shared" ref="I16:I26" si="1">G16*F16</f>
        <v>12.265500000000001</v>
      </c>
    </row>
    <row r="17" spans="1:9" s="376" customFormat="1">
      <c r="A17" s="369">
        <f t="shared" ref="A17:A24" si="2">E17*F17</f>
        <v>1.9280000000000002</v>
      </c>
      <c r="B17" s="362">
        <v>2</v>
      </c>
      <c r="C17" s="370" t="s">
        <v>98</v>
      </c>
      <c r="D17" s="371">
        <v>50</v>
      </c>
      <c r="E17" s="372">
        <f t="shared" ref="E17:E24" si="3">D17*B17/1000</f>
        <v>0.1</v>
      </c>
      <c r="F17" s="369">
        <v>19.28</v>
      </c>
      <c r="G17" s="373">
        <f>E17</f>
        <v>0.1</v>
      </c>
      <c r="H17" s="374">
        <f t="shared" si="0"/>
        <v>0.1</v>
      </c>
      <c r="I17" s="375">
        <f t="shared" si="1"/>
        <v>1.9280000000000002</v>
      </c>
    </row>
    <row r="18" spans="1:9" s="384" customFormat="1">
      <c r="A18" s="377">
        <f t="shared" si="2"/>
        <v>1.3287200000000001</v>
      </c>
      <c r="B18" s="362">
        <v>2</v>
      </c>
      <c r="C18" s="378" t="s">
        <v>103</v>
      </c>
      <c r="D18" s="379">
        <v>34</v>
      </c>
      <c r="E18" s="380">
        <f t="shared" si="3"/>
        <v>6.8000000000000005E-2</v>
      </c>
      <c r="F18" s="377">
        <v>19.54</v>
      </c>
      <c r="G18" s="381">
        <f>E18</f>
        <v>6.8000000000000005E-2</v>
      </c>
      <c r="H18" s="382">
        <f t="shared" si="0"/>
        <v>6.8000000000000005E-2</v>
      </c>
      <c r="I18" s="383">
        <f t="shared" si="1"/>
        <v>1.3287200000000001</v>
      </c>
    </row>
    <row r="19" spans="1:9" s="384" customFormat="1">
      <c r="A19" s="377">
        <f t="shared" si="2"/>
        <v>0.39760000000000001</v>
      </c>
      <c r="B19" s="362">
        <v>2</v>
      </c>
      <c r="C19" s="378" t="s">
        <v>88</v>
      </c>
      <c r="D19" s="379">
        <v>10</v>
      </c>
      <c r="E19" s="380">
        <f t="shared" si="3"/>
        <v>0.02</v>
      </c>
      <c r="F19" s="377">
        <v>19.88</v>
      </c>
      <c r="G19" s="381">
        <f>E19</f>
        <v>0.02</v>
      </c>
      <c r="H19" s="382">
        <f t="shared" si="0"/>
        <v>0.02</v>
      </c>
      <c r="I19" s="383">
        <f t="shared" si="1"/>
        <v>0.39760000000000001</v>
      </c>
    </row>
    <row r="20" spans="1:9" s="360" customFormat="1">
      <c r="A20" s="351">
        <f t="shared" si="2"/>
        <v>0.73039999999999994</v>
      </c>
      <c r="B20" s="362">
        <v>2</v>
      </c>
      <c r="C20" s="354" t="s">
        <v>17</v>
      </c>
      <c r="D20" s="385">
        <v>4</v>
      </c>
      <c r="E20" s="357">
        <f t="shared" si="3"/>
        <v>8.0000000000000002E-3</v>
      </c>
      <c r="F20" s="351">
        <v>91.3</v>
      </c>
      <c r="G20" s="386">
        <f>E20+E30</f>
        <v>1.8000000000000002E-2</v>
      </c>
      <c r="H20" s="358">
        <f t="shared" si="0"/>
        <v>8.0000000000000002E-3</v>
      </c>
      <c r="I20" s="359">
        <f t="shared" si="1"/>
        <v>1.6434000000000002</v>
      </c>
    </row>
    <row r="21" spans="1:9" s="360" customFormat="1">
      <c r="A21" s="351">
        <f t="shared" si="2"/>
        <v>0.57999999999999996</v>
      </c>
      <c r="B21" s="362">
        <v>2</v>
      </c>
      <c r="C21" s="354" t="s">
        <v>99</v>
      </c>
      <c r="D21" s="385">
        <v>10</v>
      </c>
      <c r="E21" s="357">
        <f t="shared" si="3"/>
        <v>0.02</v>
      </c>
      <c r="F21" s="351">
        <v>29</v>
      </c>
      <c r="G21" s="386">
        <f>E21</f>
        <v>0.02</v>
      </c>
      <c r="H21" s="358">
        <f t="shared" si="0"/>
        <v>0.02</v>
      </c>
      <c r="I21" s="359">
        <f t="shared" si="1"/>
        <v>0.57999999999999996</v>
      </c>
    </row>
    <row r="22" spans="1:9" s="394" customFormat="1">
      <c r="A22" s="387">
        <f t="shared" si="2"/>
        <v>0.4</v>
      </c>
      <c r="B22" s="362">
        <v>2</v>
      </c>
      <c r="C22" s="388" t="s">
        <v>19</v>
      </c>
      <c r="D22" s="389">
        <v>2</v>
      </c>
      <c r="E22" s="390">
        <f>D22*B22/1000</f>
        <v>4.0000000000000001E-3</v>
      </c>
      <c r="F22" s="387">
        <v>100</v>
      </c>
      <c r="G22" s="391">
        <f>E22</f>
        <v>4.0000000000000001E-3</v>
      </c>
      <c r="H22" s="392">
        <f t="shared" si="0"/>
        <v>4.0000000000000001E-3</v>
      </c>
      <c r="I22" s="393">
        <f t="shared" si="1"/>
        <v>0.4</v>
      </c>
    </row>
    <row r="23" spans="1:9" s="405" customFormat="1">
      <c r="A23" s="398">
        <f>E23*F23</f>
        <v>3.16</v>
      </c>
      <c r="B23" s="362">
        <v>2</v>
      </c>
      <c r="C23" s="399" t="s">
        <v>101</v>
      </c>
      <c r="D23" s="400">
        <v>10</v>
      </c>
      <c r="E23" s="401">
        <f>D23*B23/1000</f>
        <v>0.02</v>
      </c>
      <c r="F23" s="398">
        <v>158</v>
      </c>
      <c r="G23" s="402">
        <f>E23</f>
        <v>0.02</v>
      </c>
      <c r="H23" s="403">
        <f>D23*B23/1000</f>
        <v>0.02</v>
      </c>
      <c r="I23" s="404">
        <f>G23*F23</f>
        <v>3.16</v>
      </c>
    </row>
    <row r="24" spans="1:9" s="360" customFormat="1">
      <c r="A24" s="351">
        <f t="shared" si="2"/>
        <v>2.4E-2</v>
      </c>
      <c r="B24" s="362">
        <v>2</v>
      </c>
      <c r="C24" s="354" t="s">
        <v>37</v>
      </c>
      <c r="D24" s="385">
        <v>1</v>
      </c>
      <c r="E24" s="357">
        <f t="shared" si="3"/>
        <v>2E-3</v>
      </c>
      <c r="F24" s="351">
        <v>12</v>
      </c>
      <c r="G24" s="386">
        <f>E24+E32</f>
        <v>7.0000000000000001E-3</v>
      </c>
      <c r="H24" s="358">
        <f t="shared" si="0"/>
        <v>2E-3</v>
      </c>
      <c r="I24" s="359">
        <f t="shared" si="1"/>
        <v>8.4000000000000005E-2</v>
      </c>
    </row>
    <row r="25" spans="1:9" s="360" customFormat="1">
      <c r="A25" s="351">
        <f>SUM(A16:A24)</f>
        <v>20.814220000000002</v>
      </c>
      <c r="B25" s="385"/>
      <c r="C25" s="354" t="s">
        <v>21</v>
      </c>
      <c r="D25" s="385"/>
      <c r="E25" s="357"/>
      <c r="F25" s="351"/>
      <c r="G25" s="386"/>
      <c r="H25" s="358">
        <f t="shared" si="0"/>
        <v>0</v>
      </c>
      <c r="I25" s="359">
        <f t="shared" si="1"/>
        <v>0</v>
      </c>
    </row>
    <row r="26" spans="1:9" s="360" customFormat="1" ht="15.75">
      <c r="A26" s="395">
        <f>A25/B24</f>
        <v>10.407110000000001</v>
      </c>
      <c r="B26" s="354"/>
      <c r="C26" s="354" t="s">
        <v>22</v>
      </c>
      <c r="D26" s="385"/>
      <c r="E26" s="357"/>
      <c r="F26" s="395">
        <f>A26</f>
        <v>10.407110000000001</v>
      </c>
      <c r="G26" s="386"/>
      <c r="H26" s="358">
        <f t="shared" si="0"/>
        <v>0</v>
      </c>
      <c r="I26" s="359">
        <f t="shared" si="1"/>
        <v>0</v>
      </c>
    </row>
    <row r="27" spans="1:9" s="360" customFormat="1" ht="15.75">
      <c r="A27" s="395"/>
      <c r="B27" s="354"/>
      <c r="C27" s="396"/>
      <c r="D27" s="397"/>
      <c r="E27" s="357"/>
      <c r="F27" s="395"/>
      <c r="G27" s="357"/>
      <c r="H27" s="358"/>
      <c r="I27" s="359"/>
    </row>
    <row r="28" spans="1:9" s="215" customFormat="1" ht="15.75">
      <c r="A28" s="209"/>
      <c r="B28" s="210" t="s">
        <v>61</v>
      </c>
      <c r="C28" s="1316" t="s">
        <v>82</v>
      </c>
      <c r="D28" s="1317"/>
      <c r="E28" s="211"/>
      <c r="F28" s="212"/>
      <c r="G28" s="211"/>
      <c r="H28" s="213"/>
      <c r="I28" s="214"/>
    </row>
    <row r="29" spans="1:9" s="223" customFormat="1">
      <c r="A29" s="216">
        <f>E29*F29</f>
        <v>109.6935</v>
      </c>
      <c r="B29" s="217">
        <v>2</v>
      </c>
      <c r="C29" s="218" t="s">
        <v>83</v>
      </c>
      <c r="D29" s="217">
        <v>155</v>
      </c>
      <c r="E29" s="219">
        <f>D29*B29/1000</f>
        <v>0.31</v>
      </c>
      <c r="F29" s="216">
        <v>353.85</v>
      </c>
      <c r="G29" s="220">
        <f t="shared" ref="G29" si="4">E29</f>
        <v>0.31</v>
      </c>
      <c r="H29" s="221">
        <f t="shared" ref="H29:H34" si="5">D29*B29/1000</f>
        <v>0.31</v>
      </c>
      <c r="I29" s="222">
        <f t="shared" ref="I29:I34" si="6">G29*F29</f>
        <v>109.6935</v>
      </c>
    </row>
    <row r="30" spans="1:9" s="192" customFormat="1">
      <c r="A30" s="224">
        <f t="shared" ref="A30:A32" si="7">E30*F30</f>
        <v>0.91300000000000003</v>
      </c>
      <c r="B30" s="217">
        <v>2</v>
      </c>
      <c r="C30" s="225" t="s">
        <v>17</v>
      </c>
      <c r="D30" s="180">
        <v>5</v>
      </c>
      <c r="E30" s="226">
        <f t="shared" ref="E30" si="8">D30*B30/1000</f>
        <v>0.01</v>
      </c>
      <c r="F30" s="224">
        <v>91.3</v>
      </c>
      <c r="G30" s="227"/>
      <c r="H30" s="228">
        <f>D30*B30/1000</f>
        <v>0.01</v>
      </c>
      <c r="I30" s="229">
        <f>G30*F30</f>
        <v>0</v>
      </c>
    </row>
    <row r="31" spans="1:9" s="237" customFormat="1">
      <c r="A31" s="230">
        <f>E31*F31</f>
        <v>11.9032</v>
      </c>
      <c r="B31" s="217">
        <v>2</v>
      </c>
      <c r="C31" s="231" t="s">
        <v>34</v>
      </c>
      <c r="D31" s="232">
        <v>10</v>
      </c>
      <c r="E31" s="233">
        <f>D31*B31/1000</f>
        <v>0.02</v>
      </c>
      <c r="F31" s="230">
        <v>595.16</v>
      </c>
      <c r="G31" s="234">
        <f>E31</f>
        <v>0.02</v>
      </c>
      <c r="H31" s="235">
        <f t="shared" ref="H31" si="9">D31*B31/1000</f>
        <v>0.02</v>
      </c>
      <c r="I31" s="236">
        <f t="shared" ref="I31" si="10">G31*F31</f>
        <v>11.9032</v>
      </c>
    </row>
    <row r="32" spans="1:9" s="192" customFormat="1">
      <c r="A32" s="224">
        <f t="shared" si="7"/>
        <v>0.06</v>
      </c>
      <c r="B32" s="217">
        <v>2</v>
      </c>
      <c r="C32" s="225" t="s">
        <v>20</v>
      </c>
      <c r="D32" s="180">
        <v>2.5</v>
      </c>
      <c r="E32" s="226">
        <f>B32*D32/1000</f>
        <v>5.0000000000000001E-3</v>
      </c>
      <c r="F32" s="224">
        <v>12</v>
      </c>
      <c r="G32" s="227"/>
      <c r="H32" s="228">
        <f t="shared" si="5"/>
        <v>5.0000000000000001E-3</v>
      </c>
      <c r="I32" s="229">
        <f t="shared" si="6"/>
        <v>0</v>
      </c>
    </row>
    <row r="33" spans="1:15" s="192" customFormat="1">
      <c r="A33" s="224">
        <f>SUM(A29:A32)</f>
        <v>122.5697</v>
      </c>
      <c r="B33" s="180"/>
      <c r="C33" s="238" t="s">
        <v>21</v>
      </c>
      <c r="D33" s="180"/>
      <c r="E33" s="226"/>
      <c r="F33" s="224"/>
      <c r="G33" s="227"/>
      <c r="H33" s="228">
        <f t="shared" si="5"/>
        <v>0</v>
      </c>
      <c r="I33" s="229">
        <f t="shared" si="6"/>
        <v>0</v>
      </c>
    </row>
    <row r="34" spans="1:15" s="192" customFormat="1" ht="15.75">
      <c r="A34" s="197">
        <f>A33/B32</f>
        <v>61.284849999999999</v>
      </c>
      <c r="B34" s="180"/>
      <c r="C34" s="238" t="s">
        <v>22</v>
      </c>
      <c r="D34" s="180"/>
      <c r="E34" s="226"/>
      <c r="F34" s="197">
        <f>A34</f>
        <v>61.284849999999999</v>
      </c>
      <c r="G34" s="227"/>
      <c r="H34" s="228">
        <f t="shared" si="5"/>
        <v>0</v>
      </c>
      <c r="I34" s="229">
        <f t="shared" si="6"/>
        <v>0</v>
      </c>
    </row>
    <row r="35" spans="1:15" s="192" customFormat="1" ht="15.75">
      <c r="A35" s="197"/>
      <c r="B35" s="180"/>
      <c r="C35" s="239"/>
      <c r="D35" s="184"/>
      <c r="E35" s="226"/>
      <c r="F35" s="197"/>
      <c r="G35" s="227"/>
      <c r="H35" s="228"/>
      <c r="I35" s="229"/>
    </row>
    <row r="36" spans="1:15" s="192" customFormat="1" ht="15.75">
      <c r="A36" s="240"/>
      <c r="B36" s="241">
        <v>200</v>
      </c>
      <c r="C36" s="242" t="s">
        <v>86</v>
      </c>
      <c r="D36" s="181"/>
      <c r="E36" s="182"/>
      <c r="F36" s="243"/>
      <c r="G36" s="226"/>
      <c r="H36" s="228"/>
      <c r="I36" s="229"/>
      <c r="O36" s="192" t="s">
        <v>23</v>
      </c>
    </row>
    <row r="37" spans="1:15" s="192" customFormat="1">
      <c r="A37" s="224">
        <f>E37*F37</f>
        <v>0.95000000000000007</v>
      </c>
      <c r="B37" s="180">
        <v>2</v>
      </c>
      <c r="C37" s="225" t="s">
        <v>87</v>
      </c>
      <c r="D37" s="180">
        <v>1</v>
      </c>
      <c r="E37" s="226">
        <f>D37*B37/1000</f>
        <v>2E-3</v>
      </c>
      <c r="F37" s="224">
        <v>475</v>
      </c>
      <c r="G37" s="227">
        <f>E37</f>
        <v>2E-3</v>
      </c>
      <c r="H37" s="228">
        <f>D37*B37/1000</f>
        <v>2E-3</v>
      </c>
      <c r="I37" s="229">
        <f>G37*F37</f>
        <v>0.95000000000000007</v>
      </c>
    </row>
    <row r="38" spans="1:15" s="192" customFormat="1">
      <c r="A38" s="224">
        <f>E38*F38</f>
        <v>1.28</v>
      </c>
      <c r="B38" s="180">
        <v>2</v>
      </c>
      <c r="C38" s="225" t="s">
        <v>36</v>
      </c>
      <c r="D38" s="180">
        <v>10</v>
      </c>
      <c r="E38" s="226">
        <f>D38*B38/1000</f>
        <v>0.02</v>
      </c>
      <c r="F38" s="224">
        <v>64</v>
      </c>
      <c r="G38" s="227">
        <f>E38</f>
        <v>0.02</v>
      </c>
      <c r="H38" s="228">
        <f>D38*B38/1000</f>
        <v>0.02</v>
      </c>
      <c r="I38" s="229">
        <f>G38*F38</f>
        <v>1.28</v>
      </c>
    </row>
    <row r="39" spans="1:15" s="192" customFormat="1">
      <c r="A39" s="224">
        <f>SUM(A37:A38)</f>
        <v>2.23</v>
      </c>
      <c r="B39" s="181"/>
      <c r="C39" s="181" t="s">
        <v>21</v>
      </c>
      <c r="D39" s="180"/>
      <c r="E39" s="226"/>
      <c r="F39" s="224"/>
      <c r="G39" s="182"/>
      <c r="H39" s="228">
        <f>D39*B39/1000</f>
        <v>0</v>
      </c>
      <c r="I39" s="229">
        <f>G39*F39</f>
        <v>0</v>
      </c>
    </row>
    <row r="40" spans="1:15" s="192" customFormat="1" ht="15.75">
      <c r="A40" s="197">
        <f>A39/B37</f>
        <v>1.115</v>
      </c>
      <c r="B40" s="188"/>
      <c r="C40" s="181" t="s">
        <v>22</v>
      </c>
      <c r="D40" s="180"/>
      <c r="E40" s="226"/>
      <c r="F40" s="197">
        <f>A40</f>
        <v>1.115</v>
      </c>
      <c r="G40" s="182"/>
      <c r="H40" s="228">
        <f>D40*B40/1000</f>
        <v>0</v>
      </c>
      <c r="I40" s="229">
        <f>G40*F40</f>
        <v>0</v>
      </c>
    </row>
    <row r="41" spans="1:15" s="192" customFormat="1" ht="15.75">
      <c r="A41" s="197"/>
      <c r="B41" s="188"/>
      <c r="C41" s="181"/>
      <c r="D41" s="180"/>
      <c r="E41" s="226"/>
      <c r="F41" s="197"/>
      <c r="G41" s="182"/>
      <c r="H41" s="228"/>
      <c r="I41" s="229"/>
    </row>
    <row r="42" spans="1:15" s="192" customFormat="1" ht="15.75">
      <c r="A42" s="240"/>
      <c r="B42" s="241">
        <v>25</v>
      </c>
      <c r="C42" s="242" t="s">
        <v>26</v>
      </c>
      <c r="D42" s="181"/>
      <c r="E42" s="182"/>
      <c r="F42" s="243"/>
      <c r="G42" s="182"/>
      <c r="H42" s="228"/>
      <c r="I42" s="229"/>
    </row>
    <row r="43" spans="1:15" s="192" customFormat="1">
      <c r="A43" s="224">
        <f>E43*F43</f>
        <v>2.19</v>
      </c>
      <c r="B43" s="180">
        <v>2</v>
      </c>
      <c r="C43" s="225" t="s">
        <v>27</v>
      </c>
      <c r="D43" s="180">
        <v>15</v>
      </c>
      <c r="E43" s="226">
        <f>D43*B43/1000</f>
        <v>0.03</v>
      </c>
      <c r="F43" s="224">
        <v>73</v>
      </c>
      <c r="G43" s="227">
        <f>E43</f>
        <v>0.03</v>
      </c>
      <c r="H43" s="228">
        <f>D43*B43/1000</f>
        <v>0.03</v>
      </c>
      <c r="I43" s="229">
        <f>G43*F43</f>
        <v>2.19</v>
      </c>
    </row>
    <row r="44" spans="1:15" s="192" customFormat="1">
      <c r="A44" s="224">
        <f>SUM(A43)</f>
        <v>2.19</v>
      </c>
      <c r="B44" s="181"/>
      <c r="C44" s="181" t="s">
        <v>21</v>
      </c>
      <c r="D44" s="180"/>
      <c r="E44" s="226"/>
      <c r="F44" s="224"/>
      <c r="G44" s="182"/>
      <c r="H44" s="228">
        <f>D44*B44/1000</f>
        <v>0</v>
      </c>
      <c r="I44" s="229">
        <f>G44*F44</f>
        <v>0</v>
      </c>
    </row>
    <row r="45" spans="1:15" s="192" customFormat="1" ht="15.75">
      <c r="A45" s="197">
        <f>A44/B43</f>
        <v>1.095</v>
      </c>
      <c r="B45" s="188"/>
      <c r="C45" s="181" t="s">
        <v>22</v>
      </c>
      <c r="D45" s="180"/>
      <c r="E45" s="226"/>
      <c r="F45" s="197">
        <f>A45</f>
        <v>1.095</v>
      </c>
      <c r="G45" s="182"/>
      <c r="H45" s="228">
        <f>D45*B45/1000</f>
        <v>0</v>
      </c>
      <c r="I45" s="229">
        <f>G45*F45</f>
        <v>0</v>
      </c>
    </row>
    <row r="46" spans="1:15" s="192" customFormat="1" ht="15.75">
      <c r="A46" s="197"/>
      <c r="B46" s="188"/>
      <c r="C46" s="181"/>
      <c r="D46" s="180"/>
      <c r="E46" s="226"/>
      <c r="F46" s="197"/>
      <c r="G46" s="182"/>
      <c r="H46" s="228"/>
      <c r="I46" s="229"/>
    </row>
    <row r="47" spans="1:15" s="192" customFormat="1" ht="15.75">
      <c r="A47" s="240"/>
      <c r="B47" s="241">
        <v>25</v>
      </c>
      <c r="C47" s="242" t="s">
        <v>28</v>
      </c>
      <c r="D47" s="181"/>
      <c r="E47" s="182"/>
      <c r="F47" s="243"/>
      <c r="G47" s="182"/>
      <c r="H47" s="228"/>
      <c r="I47" s="229"/>
    </row>
    <row r="48" spans="1:15" s="192" customFormat="1">
      <c r="A48" s="224">
        <f>E48*F48</f>
        <v>2.19177</v>
      </c>
      <c r="B48" s="180">
        <v>2</v>
      </c>
      <c r="C48" s="225" t="s">
        <v>29</v>
      </c>
      <c r="D48" s="180">
        <v>15.435</v>
      </c>
      <c r="E48" s="226">
        <f>D48*B48/1000</f>
        <v>3.0870000000000002E-2</v>
      </c>
      <c r="F48" s="224">
        <v>71</v>
      </c>
      <c r="G48" s="227">
        <f>E48</f>
        <v>3.0870000000000002E-2</v>
      </c>
      <c r="H48" s="228">
        <f>D48*B48/1000</f>
        <v>3.0870000000000002E-2</v>
      </c>
      <c r="I48" s="229">
        <f>G48*F48</f>
        <v>2.19177</v>
      </c>
    </row>
    <row r="49" spans="1:9" s="192" customFormat="1">
      <c r="A49" s="224">
        <f>SUM(A48)</f>
        <v>2.19177</v>
      </c>
      <c r="B49" s="181"/>
      <c r="C49" s="181" t="s">
        <v>21</v>
      </c>
      <c r="D49" s="180"/>
      <c r="E49" s="226"/>
      <c r="F49" s="224"/>
      <c r="G49" s="182"/>
      <c r="H49" s="228">
        <f>D49*B49/1000</f>
        <v>0</v>
      </c>
      <c r="I49" s="229">
        <f>G49*F49</f>
        <v>0</v>
      </c>
    </row>
    <row r="50" spans="1:9" s="192" customFormat="1" ht="15.75">
      <c r="A50" s="197">
        <f>A49/B48</f>
        <v>1.095885</v>
      </c>
      <c r="B50" s="188"/>
      <c r="C50" s="181" t="s">
        <v>22</v>
      </c>
      <c r="D50" s="180"/>
      <c r="E50" s="226"/>
      <c r="F50" s="197">
        <f>A50</f>
        <v>1.095885</v>
      </c>
      <c r="G50" s="182"/>
      <c r="H50" s="228">
        <f>D50*B50/1000</f>
        <v>0</v>
      </c>
      <c r="I50" s="229">
        <f>G50*F50</f>
        <v>0</v>
      </c>
    </row>
    <row r="51" spans="1:9" s="192" customFormat="1" ht="15.75">
      <c r="A51" s="197"/>
      <c r="B51" s="188"/>
      <c r="C51" s="181"/>
      <c r="D51" s="180"/>
      <c r="E51" s="226"/>
      <c r="F51" s="197"/>
      <c r="G51" s="182"/>
      <c r="H51" s="228"/>
      <c r="I51" s="229"/>
    </row>
    <row r="52" spans="1:9" s="192" customFormat="1" ht="15.75">
      <c r="A52" s="197">
        <f>A49+A44+A39+A33+A25</f>
        <v>149.99569</v>
      </c>
      <c r="B52" s="181"/>
      <c r="C52" s="188" t="s">
        <v>30</v>
      </c>
      <c r="D52" s="181"/>
      <c r="E52" s="182"/>
      <c r="F52" s="197">
        <f>F53*B48</f>
        <v>149.99569</v>
      </c>
      <c r="G52" s="182"/>
      <c r="H52" s="179"/>
      <c r="I52" s="229">
        <f>SUM(I14:I51)</f>
        <v>149.99568999999997</v>
      </c>
    </row>
    <row r="53" spans="1:9" s="192" customFormat="1" ht="15.75">
      <c r="A53" s="197">
        <f>A52/B48</f>
        <v>74.997844999999998</v>
      </c>
      <c r="B53" s="181"/>
      <c r="C53" s="188" t="s">
        <v>22</v>
      </c>
      <c r="D53" s="181"/>
      <c r="E53" s="182"/>
      <c r="F53" s="197">
        <f>A53</f>
        <v>74.997844999999998</v>
      </c>
      <c r="G53" s="182"/>
      <c r="H53" s="228"/>
      <c r="I53" s="229"/>
    </row>
    <row r="54" spans="1:9" s="192" customFormat="1" ht="15.75">
      <c r="C54" s="1318" t="s">
        <v>84</v>
      </c>
      <c r="D54" s="1318"/>
      <c r="E54" s="1318"/>
      <c r="F54" s="1318"/>
      <c r="G54" s="1318"/>
      <c r="H54" s="244"/>
      <c r="I54" s="174"/>
    </row>
    <row r="55" spans="1:9" s="192" customFormat="1" ht="15.75">
      <c r="C55" s="1318" t="s">
        <v>32</v>
      </c>
      <c r="D55" s="1318"/>
      <c r="E55" s="1318"/>
      <c r="F55" s="1318"/>
      <c r="G55" s="1318"/>
      <c r="H55" s="244"/>
      <c r="I55" s="174"/>
    </row>
    <row r="56" spans="1:9" s="192" customFormat="1" ht="15.75">
      <c r="B56" s="245"/>
      <c r="C56" s="245" t="s">
        <v>33</v>
      </c>
      <c r="D56" s="245"/>
      <c r="E56" s="245"/>
      <c r="F56" s="245"/>
      <c r="G56" s="245"/>
      <c r="H56" s="174"/>
      <c r="I56" s="174"/>
    </row>
  </sheetData>
  <mergeCells count="12">
    <mergeCell ref="B2:G2"/>
    <mergeCell ref="B3:G3"/>
    <mergeCell ref="B4:B5"/>
    <mergeCell ref="C4:C5"/>
    <mergeCell ref="D4:D5"/>
    <mergeCell ref="E4:E5"/>
    <mergeCell ref="F5:G5"/>
    <mergeCell ref="F6:G6"/>
    <mergeCell ref="F8:G8"/>
    <mergeCell ref="C28:D28"/>
    <mergeCell ref="C54:G54"/>
    <mergeCell ref="C55:G55"/>
  </mergeCells>
  <pageMargins left="0.7" right="0.7" top="0.75" bottom="0.75" header="0.3" footer="0.3"/>
  <pageSetup paperSize="9" scale="70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O53"/>
  <sheetViews>
    <sheetView view="pageBreakPreview" topLeftCell="A14" zoomScale="84" zoomScaleSheetLayoutView="84" workbookViewId="0">
      <selection activeCell="D45" sqref="D45"/>
    </sheetView>
  </sheetViews>
  <sheetFormatPr defaultRowHeight="15"/>
  <cols>
    <col min="1" max="1" width="13.28515625" style="480" customWidth="1"/>
    <col min="2" max="2" width="9.140625" style="480"/>
    <col min="3" max="3" width="56.7109375" style="480" customWidth="1"/>
    <col min="4" max="4" width="11.5703125" style="480" customWidth="1"/>
    <col min="5" max="5" width="11.28515625" style="480" customWidth="1"/>
    <col min="6" max="6" width="13.28515625" style="480" customWidth="1"/>
    <col min="7" max="7" width="11.7109375" style="480" customWidth="1"/>
    <col min="8" max="8" width="8.85546875" style="480" customWidth="1"/>
    <col min="9" max="9" width="13" style="480" customWidth="1"/>
    <col min="10" max="16384" width="9.140625" style="480"/>
  </cols>
  <sheetData>
    <row r="1" spans="1:9" s="422" customFormat="1">
      <c r="H1" s="423"/>
      <c r="I1" s="423"/>
    </row>
    <row r="2" spans="1:9" s="422" customFormat="1" ht="15.75">
      <c r="A2" s="424"/>
      <c r="B2" s="1336" t="s">
        <v>0</v>
      </c>
      <c r="C2" s="1336"/>
      <c r="D2" s="1336"/>
      <c r="E2" s="1336"/>
      <c r="F2" s="1336"/>
      <c r="G2" s="1336"/>
      <c r="H2" s="423"/>
      <c r="I2" s="423"/>
    </row>
    <row r="3" spans="1:9" s="422" customFormat="1" ht="12.75" customHeight="1">
      <c r="A3" s="424"/>
      <c r="B3" s="1336"/>
      <c r="C3" s="1336"/>
      <c r="D3" s="1336"/>
      <c r="E3" s="1336"/>
      <c r="F3" s="1336"/>
      <c r="G3" s="1336"/>
      <c r="H3" s="423"/>
      <c r="I3" s="423"/>
    </row>
    <row r="4" spans="1:9" s="422" customFormat="1" ht="30" customHeight="1">
      <c r="A4" s="424"/>
      <c r="B4" s="1337"/>
      <c r="C4" s="1339" t="s">
        <v>1</v>
      </c>
      <c r="D4" s="1341" t="s">
        <v>2</v>
      </c>
      <c r="E4" s="1343" t="s">
        <v>3</v>
      </c>
      <c r="F4" s="425"/>
      <c r="G4" s="426"/>
      <c r="H4" s="423"/>
      <c r="I4" s="423"/>
    </row>
    <row r="5" spans="1:9" s="422" customFormat="1" ht="40.5" customHeight="1">
      <c r="A5" s="427"/>
      <c r="B5" s="1338"/>
      <c r="C5" s="1340"/>
      <c r="D5" s="1342"/>
      <c r="E5" s="1344"/>
      <c r="F5" s="1345" t="s">
        <v>4</v>
      </c>
      <c r="G5" s="1346"/>
      <c r="H5" s="423"/>
      <c r="I5" s="423"/>
    </row>
    <row r="6" spans="1:9" s="422" customFormat="1" ht="15.95" customHeight="1">
      <c r="A6" s="428"/>
      <c r="B6" s="429"/>
      <c r="C6" s="430"/>
      <c r="D6" s="431"/>
      <c r="E6" s="432"/>
      <c r="F6" s="1347" t="s">
        <v>5</v>
      </c>
      <c r="G6" s="1348"/>
      <c r="H6" s="423"/>
      <c r="I6" s="423"/>
    </row>
    <row r="7" spans="1:9" s="422" customFormat="1" ht="15.95" customHeight="1">
      <c r="A7" s="428"/>
      <c r="B7" s="433"/>
      <c r="C7" s="430"/>
      <c r="D7" s="431"/>
      <c r="E7" s="432"/>
      <c r="F7" s="434"/>
      <c r="G7" s="435"/>
      <c r="H7" s="423"/>
      <c r="I7" s="423"/>
    </row>
    <row r="8" spans="1:9" s="422" customFormat="1" ht="15.95" customHeight="1">
      <c r="A8" s="428"/>
      <c r="B8" s="433"/>
      <c r="C8" s="430"/>
      <c r="D8" s="431"/>
      <c r="E8" s="432"/>
      <c r="F8" s="1349"/>
      <c r="G8" s="1350"/>
      <c r="H8" s="423"/>
      <c r="I8" s="423"/>
    </row>
    <row r="9" spans="1:9" s="422" customFormat="1" ht="15.95" customHeight="1">
      <c r="A9" s="428"/>
      <c r="B9" s="433"/>
      <c r="C9" s="437"/>
      <c r="D9" s="431"/>
      <c r="E9" s="432"/>
      <c r="F9" s="425"/>
      <c r="G9" s="438"/>
      <c r="H9" s="423"/>
      <c r="I9" s="423"/>
    </row>
    <row r="10" spans="1:9" s="422" customFormat="1" ht="15.95" customHeight="1">
      <c r="A10" s="439"/>
      <c r="B10" s="440"/>
      <c r="C10" s="430"/>
      <c r="D10" s="431"/>
      <c r="E10" s="432"/>
      <c r="F10" s="425"/>
      <c r="G10" s="438"/>
      <c r="H10" s="423"/>
      <c r="I10" s="423"/>
    </row>
    <row r="11" spans="1:9" s="422" customFormat="1" ht="20.100000000000001" customHeight="1">
      <c r="A11" s="424"/>
      <c r="B11" s="441"/>
      <c r="C11" s="442" t="s">
        <v>110</v>
      </c>
      <c r="D11" s="426"/>
      <c r="E11" s="425"/>
      <c r="F11" s="425"/>
      <c r="G11" s="426"/>
      <c r="H11" s="423"/>
      <c r="I11" s="423"/>
    </row>
    <row r="12" spans="1:9" s="422" customFormat="1" ht="75">
      <c r="A12" s="443" t="s">
        <v>6</v>
      </c>
      <c r="B12" s="444" t="s">
        <v>7</v>
      </c>
      <c r="C12" s="444" t="s">
        <v>8</v>
      </c>
      <c r="D12" s="444" t="s">
        <v>9</v>
      </c>
      <c r="E12" s="445" t="s">
        <v>10</v>
      </c>
      <c r="F12" s="444" t="s">
        <v>11</v>
      </c>
      <c r="G12" s="445" t="s">
        <v>12</v>
      </c>
      <c r="H12" s="423"/>
      <c r="I12" s="423"/>
    </row>
    <row r="13" spans="1:9" s="422" customFormat="1" ht="20.100000000000001" customHeight="1">
      <c r="A13" s="446"/>
      <c r="B13" s="447"/>
      <c r="C13" s="448">
        <v>45240</v>
      </c>
      <c r="D13" s="444"/>
      <c r="E13" s="445"/>
      <c r="F13" s="447"/>
      <c r="G13" s="445"/>
      <c r="H13" s="423"/>
      <c r="I13" s="423"/>
    </row>
    <row r="14" spans="1:9" s="441" customFormat="1" ht="15.95" customHeight="1">
      <c r="A14" s="446"/>
      <c r="B14" s="430"/>
      <c r="C14" s="449"/>
      <c r="D14" s="433"/>
      <c r="E14" s="450"/>
      <c r="F14" s="446"/>
      <c r="G14" s="450"/>
      <c r="H14" s="451"/>
      <c r="I14" s="452"/>
    </row>
    <row r="15" spans="1:9" s="441" customFormat="1" ht="15.95" customHeight="1">
      <c r="A15" s="453"/>
      <c r="B15" s="454">
        <v>100</v>
      </c>
      <c r="C15" s="1351" t="s">
        <v>111</v>
      </c>
      <c r="D15" s="1352"/>
      <c r="E15" s="450"/>
      <c r="F15" s="429"/>
      <c r="G15" s="450"/>
      <c r="H15" s="451"/>
      <c r="I15" s="452"/>
    </row>
    <row r="16" spans="1:9" s="441" customFormat="1" ht="15.95" customHeight="1">
      <c r="A16" s="453">
        <f t="shared" ref="A16:A20" si="0">E16*F16</f>
        <v>397.32</v>
      </c>
      <c r="B16" s="429">
        <v>22</v>
      </c>
      <c r="C16" s="430" t="s">
        <v>112</v>
      </c>
      <c r="D16" s="429">
        <v>140</v>
      </c>
      <c r="E16" s="450">
        <f>B16*D16/1000</f>
        <v>3.08</v>
      </c>
      <c r="F16" s="453">
        <v>129</v>
      </c>
      <c r="G16" s="455">
        <f>E16</f>
        <v>3.08</v>
      </c>
      <c r="H16" s="451">
        <f>D16*B16/1000</f>
        <v>3.08</v>
      </c>
      <c r="I16" s="452">
        <f>G16*F16</f>
        <v>397.32</v>
      </c>
    </row>
    <row r="17" spans="1:15" s="462" customFormat="1" ht="15.95" customHeight="1">
      <c r="A17" s="453">
        <f t="shared" si="0"/>
        <v>25.825800000000001</v>
      </c>
      <c r="B17" s="429">
        <v>22</v>
      </c>
      <c r="C17" s="456" t="s">
        <v>17</v>
      </c>
      <c r="D17" s="457">
        <v>10</v>
      </c>
      <c r="E17" s="458">
        <f>D17*B17/1000</f>
        <v>0.22</v>
      </c>
      <c r="F17" s="459">
        <v>117.39</v>
      </c>
      <c r="G17" s="455">
        <f t="shared" ref="G17:G18" si="1">E17</f>
        <v>0.22</v>
      </c>
      <c r="H17" s="460">
        <f>D17*B17/1000</f>
        <v>0.22</v>
      </c>
      <c r="I17" s="461">
        <f>G17*F17</f>
        <v>25.825800000000001</v>
      </c>
    </row>
    <row r="18" spans="1:15" s="469" customFormat="1" ht="15.95" customHeight="1">
      <c r="A18" s="453">
        <f t="shared" si="0"/>
        <v>7.7</v>
      </c>
      <c r="B18" s="429">
        <v>22</v>
      </c>
      <c r="C18" s="463" t="s">
        <v>18</v>
      </c>
      <c r="D18" s="464">
        <v>10</v>
      </c>
      <c r="E18" s="465">
        <f>D18*B18/1000</f>
        <v>0.22</v>
      </c>
      <c r="F18" s="466">
        <v>35</v>
      </c>
      <c r="G18" s="455">
        <f t="shared" si="1"/>
        <v>0.22</v>
      </c>
      <c r="H18" s="467">
        <f t="shared" ref="H18" si="2">D18*B18/1000</f>
        <v>0.22</v>
      </c>
      <c r="I18" s="468">
        <f t="shared" ref="I18" si="3">G18*F18</f>
        <v>7.7</v>
      </c>
    </row>
    <row r="19" spans="1:15" s="441" customFormat="1" ht="15.95" customHeight="1">
      <c r="A19" s="453">
        <f t="shared" si="0"/>
        <v>33.660000000000004</v>
      </c>
      <c r="B19" s="429">
        <v>22</v>
      </c>
      <c r="C19" s="470" t="s">
        <v>27</v>
      </c>
      <c r="D19" s="429">
        <v>18</v>
      </c>
      <c r="E19" s="450">
        <f>D19*B19/1000</f>
        <v>0.39600000000000002</v>
      </c>
      <c r="F19" s="453">
        <v>85</v>
      </c>
      <c r="G19" s="455">
        <f>E19+E39</f>
        <v>0.96799999999999997</v>
      </c>
      <c r="H19" s="451">
        <f>D19*B19/1000</f>
        <v>0.39600000000000002</v>
      </c>
      <c r="I19" s="452">
        <f>G19*F19</f>
        <v>82.28</v>
      </c>
    </row>
    <row r="20" spans="1:15" s="441" customFormat="1" ht="15.95" customHeight="1">
      <c r="A20" s="453">
        <f t="shared" si="0"/>
        <v>0.35199999999999998</v>
      </c>
      <c r="B20" s="429">
        <v>22</v>
      </c>
      <c r="C20" s="470" t="s">
        <v>20</v>
      </c>
      <c r="D20" s="429">
        <v>1</v>
      </c>
      <c r="E20" s="450">
        <f>B20*D20/1000</f>
        <v>2.1999999999999999E-2</v>
      </c>
      <c r="F20" s="453">
        <v>16</v>
      </c>
      <c r="G20" s="455">
        <f>E20+E28</f>
        <v>4.3999999999999997E-2</v>
      </c>
      <c r="H20" s="451">
        <f>D20*B20/1000</f>
        <v>2.1999999999999999E-2</v>
      </c>
      <c r="I20" s="452">
        <f>G20*F20</f>
        <v>0.70399999999999996</v>
      </c>
    </row>
    <row r="21" spans="1:15" s="441" customFormat="1" ht="15.95" customHeight="1">
      <c r="A21" s="453">
        <f>SUM(A16:A20)</f>
        <v>464.8578</v>
      </c>
      <c r="B21" s="429"/>
      <c r="C21" s="471" t="s">
        <v>21</v>
      </c>
      <c r="D21" s="429"/>
      <c r="E21" s="450"/>
      <c r="F21" s="453"/>
      <c r="G21" s="472"/>
      <c r="H21" s="451">
        <f>D21*B21/1000</f>
        <v>0</v>
      </c>
      <c r="I21" s="452">
        <f>G21*F21</f>
        <v>0</v>
      </c>
    </row>
    <row r="22" spans="1:15" s="441" customFormat="1" ht="15.95" customHeight="1">
      <c r="A22" s="446">
        <f>A21/B16</f>
        <v>21.129899999999999</v>
      </c>
      <c r="B22" s="429"/>
      <c r="C22" s="471" t="s">
        <v>22</v>
      </c>
      <c r="D22" s="429"/>
      <c r="E22" s="450"/>
      <c r="F22" s="446">
        <f>A22</f>
        <v>21.129899999999999</v>
      </c>
      <c r="G22" s="472"/>
      <c r="H22" s="451">
        <f>D22*B22/1000</f>
        <v>0</v>
      </c>
      <c r="I22" s="452">
        <f>G22*F22</f>
        <v>0</v>
      </c>
    </row>
    <row r="23" spans="1:15" s="441" customFormat="1" ht="15.95" customHeight="1">
      <c r="A23" s="446"/>
      <c r="B23" s="429"/>
      <c r="C23" s="473"/>
      <c r="D23" s="433"/>
      <c r="E23" s="450"/>
      <c r="F23" s="446"/>
      <c r="G23" s="455"/>
      <c r="H23" s="451"/>
      <c r="I23" s="452"/>
    </row>
    <row r="24" spans="1:15" s="441" customFormat="1" ht="15.95" customHeight="1">
      <c r="A24" s="474"/>
      <c r="B24" s="454">
        <v>150</v>
      </c>
      <c r="C24" s="475" t="s">
        <v>113</v>
      </c>
      <c r="D24" s="430"/>
      <c r="E24" s="431"/>
      <c r="F24" s="476"/>
      <c r="G24" s="450"/>
      <c r="H24" s="451"/>
      <c r="I24" s="452"/>
      <c r="O24" s="441" t="s">
        <v>23</v>
      </c>
    </row>
    <row r="25" spans="1:15" s="441" customFormat="1" ht="15.95" customHeight="1">
      <c r="A25" s="453">
        <f>E25*F25</f>
        <v>83.160000000000011</v>
      </c>
      <c r="B25" s="429">
        <v>22</v>
      </c>
      <c r="C25" s="470" t="s">
        <v>103</v>
      </c>
      <c r="D25" s="429">
        <v>189</v>
      </c>
      <c r="E25" s="450">
        <f>D25*B25/1000</f>
        <v>4.1580000000000004</v>
      </c>
      <c r="F25" s="453">
        <v>20</v>
      </c>
      <c r="G25" s="477">
        <f>E25</f>
        <v>4.1580000000000004</v>
      </c>
      <c r="H25" s="451">
        <f t="shared" ref="H25:H30" si="4">D25*B25/1000</f>
        <v>4.1580000000000004</v>
      </c>
      <c r="I25" s="452">
        <f t="shared" ref="I25:I30" si="5">G25*F25</f>
        <v>83.160000000000011</v>
      </c>
    </row>
    <row r="26" spans="1:15" s="441" customFormat="1" ht="15.95" customHeight="1">
      <c r="A26" s="453">
        <f t="shared" ref="A26:A28" si="6">E26*F26</f>
        <v>65.67</v>
      </c>
      <c r="B26" s="429">
        <v>22</v>
      </c>
      <c r="C26" s="470" t="s">
        <v>34</v>
      </c>
      <c r="D26" s="429">
        <v>5</v>
      </c>
      <c r="E26" s="450">
        <f>D26*B26/1000</f>
        <v>0.11</v>
      </c>
      <c r="F26" s="453">
        <v>597</v>
      </c>
      <c r="G26" s="455">
        <f>E26</f>
        <v>0.11</v>
      </c>
      <c r="H26" s="451">
        <f t="shared" si="4"/>
        <v>0.11</v>
      </c>
      <c r="I26" s="452">
        <f t="shared" si="5"/>
        <v>65.67</v>
      </c>
    </row>
    <row r="27" spans="1:15" s="441" customFormat="1" ht="15.95" customHeight="1">
      <c r="A27" s="453">
        <f t="shared" si="6"/>
        <v>34.001088000000003</v>
      </c>
      <c r="B27" s="429">
        <v>22</v>
      </c>
      <c r="C27" s="470" t="s">
        <v>114</v>
      </c>
      <c r="D27" s="429">
        <v>22.728000000000002</v>
      </c>
      <c r="E27" s="450">
        <f>D27*B27/1000</f>
        <v>0.50001600000000002</v>
      </c>
      <c r="F27" s="453">
        <v>68</v>
      </c>
      <c r="G27" s="455">
        <f>E27</f>
        <v>0.50001600000000002</v>
      </c>
      <c r="H27" s="451">
        <f t="shared" si="4"/>
        <v>0.50001600000000002</v>
      </c>
      <c r="I27" s="452">
        <f t="shared" si="5"/>
        <v>34.001088000000003</v>
      </c>
    </row>
    <row r="28" spans="1:15" s="441" customFormat="1" ht="15.95" customHeight="1">
      <c r="A28" s="453">
        <f t="shared" si="6"/>
        <v>0.35199999999999998</v>
      </c>
      <c r="B28" s="429">
        <v>22</v>
      </c>
      <c r="C28" s="470" t="s">
        <v>20</v>
      </c>
      <c r="D28" s="429">
        <v>1</v>
      </c>
      <c r="E28" s="450">
        <f>B28*D28/1000</f>
        <v>2.1999999999999999E-2</v>
      </c>
      <c r="F28" s="453">
        <v>16</v>
      </c>
      <c r="G28" s="455"/>
      <c r="H28" s="451">
        <f t="shared" si="4"/>
        <v>2.1999999999999999E-2</v>
      </c>
      <c r="I28" s="452">
        <f t="shared" si="5"/>
        <v>0</v>
      </c>
    </row>
    <row r="29" spans="1:15" s="441" customFormat="1" ht="15.95" customHeight="1">
      <c r="A29" s="453">
        <f>SUM(A25:A28)</f>
        <v>183.18308800000003</v>
      </c>
      <c r="B29" s="430"/>
      <c r="C29" s="430" t="s">
        <v>21</v>
      </c>
      <c r="D29" s="429"/>
      <c r="E29" s="450"/>
      <c r="F29" s="453"/>
      <c r="G29" s="431"/>
      <c r="H29" s="451">
        <f t="shared" si="4"/>
        <v>0</v>
      </c>
      <c r="I29" s="452">
        <f t="shared" si="5"/>
        <v>0</v>
      </c>
    </row>
    <row r="30" spans="1:15" s="441" customFormat="1" ht="15.95" customHeight="1">
      <c r="A30" s="446">
        <f>A29/B28</f>
        <v>8.3265040000000017</v>
      </c>
      <c r="B30" s="437"/>
      <c r="C30" s="430" t="s">
        <v>22</v>
      </c>
      <c r="D30" s="429"/>
      <c r="E30" s="450"/>
      <c r="F30" s="446">
        <f>A30</f>
        <v>8.3265040000000017</v>
      </c>
      <c r="G30" s="431"/>
      <c r="H30" s="451">
        <f t="shared" si="4"/>
        <v>0</v>
      </c>
      <c r="I30" s="452">
        <f t="shared" si="5"/>
        <v>0</v>
      </c>
    </row>
    <row r="31" spans="1:15" s="441" customFormat="1" ht="15.95" customHeight="1">
      <c r="A31" s="446"/>
      <c r="B31" s="429"/>
      <c r="C31" s="473"/>
      <c r="D31" s="433"/>
      <c r="E31" s="450"/>
      <c r="F31" s="446"/>
      <c r="G31" s="455"/>
      <c r="H31" s="451"/>
      <c r="I31" s="452"/>
    </row>
    <row r="32" spans="1:15" s="441" customFormat="1" ht="15.95" customHeight="1">
      <c r="A32" s="474"/>
      <c r="B32" s="454">
        <v>200</v>
      </c>
      <c r="C32" s="475" t="s">
        <v>115</v>
      </c>
      <c r="D32" s="430"/>
      <c r="E32" s="431"/>
      <c r="F32" s="476"/>
      <c r="G32" s="450"/>
      <c r="H32" s="451"/>
      <c r="I32" s="452"/>
      <c r="O32" s="441" t="s">
        <v>23</v>
      </c>
    </row>
    <row r="33" spans="1:9" s="441" customFormat="1" ht="15.95" customHeight="1">
      <c r="A33" s="453">
        <f>E33*F33</f>
        <v>40.700000000000003</v>
      </c>
      <c r="B33" s="429">
        <v>22</v>
      </c>
      <c r="C33" s="470" t="s">
        <v>116</v>
      </c>
      <c r="D33" s="429">
        <v>10</v>
      </c>
      <c r="E33" s="450">
        <f>D33*B33/1000</f>
        <v>0.22</v>
      </c>
      <c r="F33" s="453">
        <v>185</v>
      </c>
      <c r="G33" s="477">
        <f>E33</f>
        <v>0.22</v>
      </c>
      <c r="H33" s="451">
        <f>D33*B33/1000</f>
        <v>0.22</v>
      </c>
      <c r="I33" s="452">
        <f>G33*F33</f>
        <v>40.700000000000003</v>
      </c>
    </row>
    <row r="34" spans="1:9" s="441" customFormat="1" ht="15.95" customHeight="1">
      <c r="A34" s="453">
        <f>E34*F34</f>
        <v>32.78</v>
      </c>
      <c r="B34" s="429">
        <v>22</v>
      </c>
      <c r="C34" s="470" t="s">
        <v>36</v>
      </c>
      <c r="D34" s="429">
        <v>20</v>
      </c>
      <c r="E34" s="450">
        <f>D34*B34/1000</f>
        <v>0.44</v>
      </c>
      <c r="F34" s="453">
        <v>74.5</v>
      </c>
      <c r="G34" s="477">
        <f>E34</f>
        <v>0.44</v>
      </c>
      <c r="H34" s="451">
        <f>D34*B34/1000</f>
        <v>0.44</v>
      </c>
      <c r="I34" s="452">
        <f>G34*F34</f>
        <v>32.78</v>
      </c>
    </row>
    <row r="35" spans="1:9" s="441" customFormat="1" ht="15.95" customHeight="1">
      <c r="A35" s="453">
        <f>SUM(A33:A34)</f>
        <v>73.48</v>
      </c>
      <c r="B35" s="430"/>
      <c r="C35" s="430" t="s">
        <v>21</v>
      </c>
      <c r="D35" s="429"/>
      <c r="E35" s="450"/>
      <c r="F35" s="453"/>
      <c r="G35" s="431"/>
      <c r="H35" s="451">
        <f>D35*B35/1000</f>
        <v>0</v>
      </c>
      <c r="I35" s="452">
        <f>G35*F35</f>
        <v>0</v>
      </c>
    </row>
    <row r="36" spans="1:9" s="441" customFormat="1" ht="15.95" customHeight="1">
      <c r="A36" s="446">
        <f>A35/B33</f>
        <v>3.3400000000000003</v>
      </c>
      <c r="B36" s="437"/>
      <c r="C36" s="430" t="s">
        <v>22</v>
      </c>
      <c r="D36" s="429"/>
      <c r="E36" s="450"/>
      <c r="F36" s="446">
        <f>A36</f>
        <v>3.3400000000000003</v>
      </c>
      <c r="G36" s="431"/>
      <c r="H36" s="451">
        <f>D36*B36/1000</f>
        <v>0</v>
      </c>
      <c r="I36" s="452">
        <f>G36*F36</f>
        <v>0</v>
      </c>
    </row>
    <row r="37" spans="1:9" s="441" customFormat="1" ht="15.95" customHeight="1">
      <c r="A37" s="446"/>
      <c r="B37" s="437"/>
      <c r="C37" s="430"/>
      <c r="D37" s="429"/>
      <c r="E37" s="450"/>
      <c r="F37" s="446"/>
      <c r="G37" s="431"/>
      <c r="H37" s="451"/>
      <c r="I37" s="452"/>
    </row>
    <row r="38" spans="1:9" s="441" customFormat="1" ht="15.95" customHeight="1">
      <c r="A38" s="474"/>
      <c r="B38" s="454">
        <v>25</v>
      </c>
      <c r="C38" s="475" t="s">
        <v>26</v>
      </c>
      <c r="D38" s="430"/>
      <c r="E38" s="431"/>
      <c r="F38" s="476"/>
      <c r="G38" s="431"/>
      <c r="H38" s="451"/>
      <c r="I38" s="452"/>
    </row>
    <row r="39" spans="1:9" s="441" customFormat="1" ht="15.95" customHeight="1">
      <c r="A39" s="453">
        <f>E39*F39</f>
        <v>48.62</v>
      </c>
      <c r="B39" s="429">
        <v>22</v>
      </c>
      <c r="C39" s="470" t="s">
        <v>27</v>
      </c>
      <c r="D39" s="429">
        <v>26</v>
      </c>
      <c r="E39" s="450">
        <f>D39*B39/1000</f>
        <v>0.57199999999999995</v>
      </c>
      <c r="F39" s="453">
        <v>85</v>
      </c>
      <c r="G39" s="477"/>
      <c r="H39" s="451">
        <f>D39*B39/1000</f>
        <v>0.57199999999999995</v>
      </c>
      <c r="I39" s="452">
        <f>G39*F39</f>
        <v>0</v>
      </c>
    </row>
    <row r="40" spans="1:9" s="441" customFormat="1" ht="15.95" customHeight="1">
      <c r="A40" s="453">
        <f>SUM(A39:A39)</f>
        <v>48.62</v>
      </c>
      <c r="B40" s="430"/>
      <c r="C40" s="430" t="s">
        <v>21</v>
      </c>
      <c r="D40" s="429"/>
      <c r="E40" s="450"/>
      <c r="F40" s="453"/>
      <c r="G40" s="431"/>
      <c r="H40" s="451">
        <f>D40*B40/1000</f>
        <v>0</v>
      </c>
      <c r="I40" s="452">
        <f>G40*F40</f>
        <v>0</v>
      </c>
    </row>
    <row r="41" spans="1:9" s="441" customFormat="1" ht="15.95" customHeight="1">
      <c r="A41" s="446">
        <f>A40/B39</f>
        <v>2.21</v>
      </c>
      <c r="B41" s="437"/>
      <c r="C41" s="430" t="s">
        <v>22</v>
      </c>
      <c r="D41" s="429"/>
      <c r="E41" s="450"/>
      <c r="F41" s="446">
        <f>A41</f>
        <v>2.21</v>
      </c>
      <c r="G41" s="431"/>
      <c r="H41" s="451">
        <f>D41*B41/1000</f>
        <v>0</v>
      </c>
      <c r="I41" s="452">
        <f>G41*F41</f>
        <v>0</v>
      </c>
    </row>
    <row r="42" spans="1:9" s="441" customFormat="1" ht="15.95" customHeight="1">
      <c r="A42" s="446"/>
      <c r="B42" s="437"/>
      <c r="C42" s="430"/>
      <c r="D42" s="429"/>
      <c r="E42" s="450"/>
      <c r="F42" s="446"/>
      <c r="G42" s="431"/>
      <c r="H42" s="451"/>
      <c r="I42" s="452"/>
    </row>
    <row r="43" spans="1:9" s="441" customFormat="1" ht="15.95" customHeight="1">
      <c r="A43" s="474"/>
      <c r="B43" s="454">
        <v>25</v>
      </c>
      <c r="C43" s="475" t="s">
        <v>28</v>
      </c>
      <c r="D43" s="430"/>
      <c r="E43" s="431"/>
      <c r="F43" s="476"/>
      <c r="G43" s="431"/>
      <c r="H43" s="451"/>
      <c r="I43" s="452"/>
    </row>
    <row r="44" spans="1:9" s="441" customFormat="1" ht="15.95" customHeight="1">
      <c r="A44" s="453">
        <f>E44*F44</f>
        <v>43.856560000000002</v>
      </c>
      <c r="B44" s="429">
        <v>22</v>
      </c>
      <c r="C44" s="470" t="s">
        <v>29</v>
      </c>
      <c r="D44" s="429">
        <v>26.23</v>
      </c>
      <c r="E44" s="450">
        <f>D44*B44/1000</f>
        <v>0.57706000000000002</v>
      </c>
      <c r="F44" s="453">
        <v>76</v>
      </c>
      <c r="G44" s="477">
        <f>E44</f>
        <v>0.57706000000000002</v>
      </c>
      <c r="H44" s="451">
        <f>D44*B44/1000</f>
        <v>0.57706000000000002</v>
      </c>
      <c r="I44" s="452">
        <f>G44*F44</f>
        <v>43.856560000000002</v>
      </c>
    </row>
    <row r="45" spans="1:9" s="441" customFormat="1" ht="15.95" customHeight="1">
      <c r="A45" s="453">
        <f>SUM(A44:A44)</f>
        <v>43.856560000000002</v>
      </c>
      <c r="B45" s="430"/>
      <c r="C45" s="430" t="s">
        <v>21</v>
      </c>
      <c r="D45" s="429"/>
      <c r="E45" s="450"/>
      <c r="F45" s="453"/>
      <c r="G45" s="431"/>
      <c r="H45" s="451">
        <f>D45*B45/1000</f>
        <v>0</v>
      </c>
      <c r="I45" s="452">
        <f>G45*F45</f>
        <v>0</v>
      </c>
    </row>
    <row r="46" spans="1:9" s="441" customFormat="1" ht="15.95" customHeight="1">
      <c r="A46" s="446">
        <f>A45/B44</f>
        <v>1.9934800000000001</v>
      </c>
      <c r="B46" s="437"/>
      <c r="C46" s="430" t="s">
        <v>22</v>
      </c>
      <c r="D46" s="429"/>
      <c r="E46" s="450"/>
      <c r="F46" s="446">
        <f>A46</f>
        <v>1.9934800000000001</v>
      </c>
      <c r="G46" s="431"/>
      <c r="H46" s="451">
        <f>D46*B46/1000</f>
        <v>0</v>
      </c>
      <c r="I46" s="452">
        <f>G46*F46</f>
        <v>0</v>
      </c>
    </row>
    <row r="47" spans="1:9" s="441" customFormat="1" ht="15.95" customHeight="1">
      <c r="A47" s="446"/>
      <c r="B47" s="437"/>
      <c r="C47" s="430"/>
      <c r="D47" s="429"/>
      <c r="E47" s="450"/>
      <c r="F47" s="446"/>
      <c r="G47" s="431"/>
      <c r="H47" s="451"/>
      <c r="I47" s="452"/>
    </row>
    <row r="48" spans="1:9" s="441" customFormat="1" ht="15.95" customHeight="1">
      <c r="A48" s="446">
        <f>A45+A40+A35+A21+A29</f>
        <v>813.99744800000008</v>
      </c>
      <c r="B48" s="430"/>
      <c r="C48" s="437" t="s">
        <v>30</v>
      </c>
      <c r="D48" s="430"/>
      <c r="E48" s="431"/>
      <c r="F48" s="446">
        <f>F49*B44</f>
        <v>813.99744800000008</v>
      </c>
      <c r="G48" s="431"/>
      <c r="H48" s="428"/>
      <c r="I48" s="452">
        <f>SUM(I14:I47)</f>
        <v>813.99744799999985</v>
      </c>
    </row>
    <row r="49" spans="1:9" s="441" customFormat="1" ht="15.95" customHeight="1">
      <c r="A49" s="446">
        <f>A48/B44</f>
        <v>36.999884000000002</v>
      </c>
      <c r="B49" s="430"/>
      <c r="C49" s="437" t="s">
        <v>22</v>
      </c>
      <c r="D49" s="430"/>
      <c r="E49" s="431"/>
      <c r="F49" s="446">
        <f>A49</f>
        <v>36.999884000000002</v>
      </c>
      <c r="G49" s="431"/>
      <c r="H49" s="451"/>
      <c r="I49" s="452"/>
    </row>
    <row r="50" spans="1:9" s="441" customFormat="1" ht="15.75">
      <c r="C50" s="1353" t="s">
        <v>84</v>
      </c>
      <c r="D50" s="1353"/>
      <c r="E50" s="1353"/>
      <c r="F50" s="1353"/>
      <c r="G50" s="1353"/>
      <c r="H50" s="478"/>
      <c r="I50" s="423"/>
    </row>
    <row r="51" spans="1:9" s="441" customFormat="1" ht="15.75">
      <c r="C51" s="1353" t="s">
        <v>32</v>
      </c>
      <c r="D51" s="1353"/>
      <c r="E51" s="1353"/>
      <c r="F51" s="1353"/>
      <c r="G51" s="1353"/>
      <c r="H51" s="478"/>
      <c r="I51" s="423"/>
    </row>
    <row r="52" spans="1:9" s="441" customFormat="1" ht="15.75">
      <c r="B52" s="479"/>
      <c r="C52" s="479" t="s">
        <v>33</v>
      </c>
      <c r="D52" s="479"/>
      <c r="E52" s="479"/>
      <c r="F52" s="479"/>
      <c r="G52" s="479"/>
      <c r="H52" s="423"/>
      <c r="I52" s="423"/>
    </row>
    <row r="53" spans="1:9" s="422" customFormat="1"/>
  </sheetData>
  <mergeCells count="12">
    <mergeCell ref="F6:G6"/>
    <mergeCell ref="F8:G8"/>
    <mergeCell ref="C15:D15"/>
    <mergeCell ref="C50:G50"/>
    <mergeCell ref="C51:G51"/>
    <mergeCell ref="B2:G2"/>
    <mergeCell ref="B3:G3"/>
    <mergeCell ref="B4:B5"/>
    <mergeCell ref="C4:C5"/>
    <mergeCell ref="D4:D5"/>
    <mergeCell ref="E4:E5"/>
    <mergeCell ref="F5:G5"/>
  </mergeCells>
  <pageMargins left="0.7" right="0.7" top="0.75" bottom="0.75" header="0.3" footer="0.3"/>
  <pageSetup paperSize="9" scale="6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51"/>
  <sheetViews>
    <sheetView view="pageBreakPreview" topLeftCell="A16" zoomScale="84" zoomScaleSheetLayoutView="84" workbookViewId="0">
      <selection activeCell="M27" sqref="M27"/>
    </sheetView>
  </sheetViews>
  <sheetFormatPr defaultRowHeight="15"/>
  <cols>
    <col min="1" max="1" width="12.7109375" style="146" customWidth="1"/>
    <col min="2" max="2" width="10.7109375" style="146" customWidth="1"/>
    <col min="3" max="3" width="50.7109375" style="146" customWidth="1"/>
    <col min="4" max="4" width="10.7109375" style="146" customWidth="1"/>
    <col min="5" max="7" width="12.7109375" style="146" customWidth="1"/>
    <col min="8" max="8" width="10.7109375" style="146" customWidth="1"/>
    <col min="9" max="9" width="12.7109375" style="146" customWidth="1"/>
    <col min="10" max="16384" width="9.140625" style="146"/>
  </cols>
  <sheetData>
    <row r="1" spans="1:9" s="59" customFormat="1" ht="15.95" customHeight="1">
      <c r="H1" s="60"/>
      <c r="I1" s="60"/>
    </row>
    <row r="2" spans="1:9" s="59" customFormat="1" ht="15.95" customHeight="1">
      <c r="A2" s="61"/>
      <c r="B2" s="1290" t="s">
        <v>0</v>
      </c>
      <c r="C2" s="1290"/>
      <c r="D2" s="1290"/>
      <c r="E2" s="1290"/>
      <c r="F2" s="1290"/>
      <c r="G2" s="1290"/>
      <c r="H2" s="60"/>
      <c r="I2" s="60"/>
    </row>
    <row r="3" spans="1:9" s="59" customFormat="1" ht="15.95" customHeight="1">
      <c r="A3" s="61"/>
      <c r="B3" s="1290"/>
      <c r="C3" s="1290"/>
      <c r="D3" s="1290"/>
      <c r="E3" s="1290"/>
      <c r="F3" s="1290"/>
      <c r="G3" s="1290"/>
      <c r="H3" s="60"/>
      <c r="I3" s="60"/>
    </row>
    <row r="4" spans="1:9" s="59" customFormat="1" ht="30" customHeight="1">
      <c r="A4" s="61"/>
      <c r="B4" s="1291"/>
      <c r="C4" s="1293" t="s">
        <v>1</v>
      </c>
      <c r="D4" s="1295" t="s">
        <v>2</v>
      </c>
      <c r="E4" s="1297" t="s">
        <v>3</v>
      </c>
      <c r="F4" s="62"/>
      <c r="G4" s="63"/>
      <c r="H4" s="60"/>
      <c r="I4" s="60"/>
    </row>
    <row r="5" spans="1:9" s="59" customFormat="1" ht="30" customHeight="1">
      <c r="A5" s="64"/>
      <c r="B5" s="1292"/>
      <c r="C5" s="1294"/>
      <c r="D5" s="1296"/>
      <c r="E5" s="1298"/>
      <c r="F5" s="1299" t="s">
        <v>4</v>
      </c>
      <c r="G5" s="1300"/>
      <c r="H5" s="60"/>
      <c r="I5" s="60"/>
    </row>
    <row r="6" spans="1:9" s="59" customFormat="1" ht="15.95" customHeight="1">
      <c r="A6" s="65"/>
      <c r="B6" s="66"/>
      <c r="C6" s="67"/>
      <c r="D6" s="68"/>
      <c r="E6" s="69"/>
      <c r="F6" s="1285" t="s">
        <v>5</v>
      </c>
      <c r="G6" s="1286"/>
      <c r="H6" s="60"/>
      <c r="I6" s="60"/>
    </row>
    <row r="7" spans="1:9" s="59" customFormat="1" ht="15.95" customHeight="1">
      <c r="A7" s="65"/>
      <c r="B7" s="70"/>
      <c r="C7" s="67"/>
      <c r="D7" s="68"/>
      <c r="E7" s="69"/>
      <c r="F7" s="71"/>
      <c r="G7" s="72"/>
      <c r="H7" s="60"/>
      <c r="I7" s="60"/>
    </row>
    <row r="8" spans="1:9" s="59" customFormat="1" ht="15.95" customHeight="1">
      <c r="A8" s="65"/>
      <c r="B8" s="70"/>
      <c r="C8" s="67"/>
      <c r="D8" s="68"/>
      <c r="E8" s="69"/>
      <c r="F8" s="1287"/>
      <c r="G8" s="1288"/>
      <c r="H8" s="60"/>
      <c r="I8" s="60"/>
    </row>
    <row r="9" spans="1:9" s="59" customFormat="1" ht="15.95" customHeight="1">
      <c r="A9" s="65"/>
      <c r="B9" s="70"/>
      <c r="C9" s="73"/>
      <c r="D9" s="68"/>
      <c r="E9" s="69"/>
      <c r="F9" s="62"/>
      <c r="G9" s="74"/>
      <c r="H9" s="60"/>
      <c r="I9" s="60"/>
    </row>
    <row r="10" spans="1:9" s="59" customFormat="1" ht="15.95" customHeight="1">
      <c r="A10" s="75"/>
      <c r="B10" s="76"/>
      <c r="C10" s="67"/>
      <c r="D10" s="68"/>
      <c r="E10" s="69"/>
      <c r="F10" s="62"/>
      <c r="G10" s="74"/>
      <c r="H10" s="60"/>
      <c r="I10" s="60"/>
    </row>
    <row r="11" spans="1:9" s="59" customFormat="1" ht="20.100000000000001" customHeight="1">
      <c r="A11" s="61"/>
      <c r="B11" s="77"/>
      <c r="C11" s="78" t="s">
        <v>41</v>
      </c>
      <c r="D11" s="63"/>
      <c r="E11" s="62"/>
      <c r="F11" s="62"/>
      <c r="G11" s="63"/>
      <c r="H11" s="60"/>
      <c r="I11" s="60"/>
    </row>
    <row r="12" spans="1:9" s="59" customFormat="1" ht="60" customHeight="1">
      <c r="A12" s="79" t="s">
        <v>6</v>
      </c>
      <c r="B12" s="80" t="s">
        <v>7</v>
      </c>
      <c r="C12" s="80" t="s">
        <v>8</v>
      </c>
      <c r="D12" s="80" t="s">
        <v>9</v>
      </c>
      <c r="E12" s="81" t="s">
        <v>10</v>
      </c>
      <c r="F12" s="80" t="s">
        <v>11</v>
      </c>
      <c r="G12" s="81" t="s">
        <v>12</v>
      </c>
      <c r="H12" s="60"/>
      <c r="I12" s="60"/>
    </row>
    <row r="13" spans="1:9" s="59" customFormat="1" ht="20.100000000000001" customHeight="1">
      <c r="A13" s="82"/>
      <c r="B13" s="83"/>
      <c r="C13" s="84" t="s">
        <v>42</v>
      </c>
      <c r="D13" s="80"/>
      <c r="E13" s="81"/>
      <c r="F13" s="83"/>
      <c r="G13" s="81"/>
      <c r="H13" s="60"/>
      <c r="I13" s="60"/>
    </row>
    <row r="14" spans="1:9" s="77" customFormat="1" ht="15.95" customHeight="1">
      <c r="A14" s="82"/>
      <c r="B14" s="67"/>
      <c r="C14" s="85"/>
      <c r="D14" s="70"/>
      <c r="E14" s="86"/>
      <c r="F14" s="82"/>
      <c r="G14" s="86"/>
      <c r="H14" s="87"/>
      <c r="I14" s="88"/>
    </row>
    <row r="15" spans="1:9" s="98" customFormat="1" ht="15.95" customHeight="1">
      <c r="A15" s="89"/>
      <c r="B15" s="90">
        <v>200</v>
      </c>
      <c r="C15" s="91" t="s">
        <v>62</v>
      </c>
      <c r="D15" s="92"/>
      <c r="E15" s="93"/>
      <c r="F15" s="94"/>
      <c r="G15" s="95"/>
      <c r="H15" s="96"/>
      <c r="I15" s="97"/>
    </row>
    <row r="16" spans="1:9" s="98" customFormat="1" ht="15.95" customHeight="1">
      <c r="A16" s="89">
        <f t="shared" ref="A16:A21" si="0">E16*F16</f>
        <v>0.81399999999999995</v>
      </c>
      <c r="B16" s="99">
        <v>1</v>
      </c>
      <c r="C16" s="92" t="s">
        <v>63</v>
      </c>
      <c r="D16" s="99">
        <v>11</v>
      </c>
      <c r="E16" s="95">
        <f t="shared" ref="E16:E21" si="1">D16*B16/1000</f>
        <v>1.0999999999999999E-2</v>
      </c>
      <c r="F16" s="89">
        <v>74</v>
      </c>
      <c r="G16" s="100">
        <f>E16</f>
        <v>1.0999999999999999E-2</v>
      </c>
      <c r="H16" s="96">
        <f t="shared" ref="H16:H23" si="2">D16*B16/1000</f>
        <v>1.0999999999999999E-2</v>
      </c>
      <c r="I16" s="97">
        <f>G16*F16</f>
        <v>0.81399999999999995</v>
      </c>
    </row>
    <row r="17" spans="1:15" s="98" customFormat="1" ht="15.95" customHeight="1">
      <c r="A17" s="89">
        <f t="shared" si="0"/>
        <v>1.014</v>
      </c>
      <c r="B17" s="99">
        <v>1</v>
      </c>
      <c r="C17" s="92" t="s">
        <v>45</v>
      </c>
      <c r="D17" s="99">
        <v>13</v>
      </c>
      <c r="E17" s="95">
        <f t="shared" ref="E17" si="3">D17*B17/1000</f>
        <v>1.2999999999999999E-2</v>
      </c>
      <c r="F17" s="89">
        <v>78</v>
      </c>
      <c r="G17" s="100">
        <f>E17</f>
        <v>1.2999999999999999E-2</v>
      </c>
      <c r="H17" s="96">
        <f t="shared" ref="H17" si="4">D17*B17/1000</f>
        <v>1.2999999999999999E-2</v>
      </c>
      <c r="I17" s="97">
        <f>G17*F17</f>
        <v>1.014</v>
      </c>
    </row>
    <row r="18" spans="1:15" s="98" customFormat="1" ht="15.95" customHeight="1">
      <c r="A18" s="89">
        <f t="shared" si="0"/>
        <v>2.2949999999999999</v>
      </c>
      <c r="B18" s="99">
        <v>1</v>
      </c>
      <c r="C18" s="92" t="s">
        <v>34</v>
      </c>
      <c r="D18" s="99">
        <v>5</v>
      </c>
      <c r="E18" s="95">
        <f t="shared" si="1"/>
        <v>5.0000000000000001E-3</v>
      </c>
      <c r="F18" s="89">
        <v>459</v>
      </c>
      <c r="G18" s="101">
        <f>E18</f>
        <v>5.0000000000000001E-3</v>
      </c>
      <c r="H18" s="96">
        <f t="shared" si="2"/>
        <v>5.0000000000000001E-3</v>
      </c>
      <c r="I18" s="97">
        <f t="shared" ref="I18:I23" si="5">G18*F18</f>
        <v>2.2949999999999999</v>
      </c>
    </row>
    <row r="19" spans="1:15" s="98" customFormat="1" ht="15.95" customHeight="1">
      <c r="A19" s="89">
        <f t="shared" si="0"/>
        <v>9.89</v>
      </c>
      <c r="B19" s="99">
        <v>1</v>
      </c>
      <c r="C19" s="92" t="s">
        <v>35</v>
      </c>
      <c r="D19" s="99">
        <v>23</v>
      </c>
      <c r="E19" s="95">
        <f t="shared" si="1"/>
        <v>2.3E-2</v>
      </c>
      <c r="F19" s="89">
        <v>430</v>
      </c>
      <c r="G19" s="100">
        <f>E19</f>
        <v>2.3E-2</v>
      </c>
      <c r="H19" s="96">
        <f t="shared" si="2"/>
        <v>2.3E-2</v>
      </c>
      <c r="I19" s="97">
        <f t="shared" si="5"/>
        <v>9.89</v>
      </c>
    </row>
    <row r="20" spans="1:15" s="109" customFormat="1" ht="15.95" customHeight="1">
      <c r="A20" s="89">
        <f t="shared" si="0"/>
        <v>0.34</v>
      </c>
      <c r="B20" s="99">
        <v>1</v>
      </c>
      <c r="C20" s="102" t="s">
        <v>36</v>
      </c>
      <c r="D20" s="103">
        <v>5</v>
      </c>
      <c r="E20" s="104">
        <f t="shared" si="1"/>
        <v>5.0000000000000001E-3</v>
      </c>
      <c r="F20" s="105">
        <v>68</v>
      </c>
      <c r="G20" s="106">
        <f>E20+E27</f>
        <v>0.02</v>
      </c>
      <c r="H20" s="107">
        <f t="shared" si="2"/>
        <v>5.0000000000000001E-3</v>
      </c>
      <c r="I20" s="108">
        <f t="shared" si="5"/>
        <v>1.36</v>
      </c>
    </row>
    <row r="21" spans="1:15" s="98" customFormat="1" ht="15.95" customHeight="1">
      <c r="A21" s="89">
        <f t="shared" si="0"/>
        <v>1.6E-2</v>
      </c>
      <c r="B21" s="99">
        <v>1</v>
      </c>
      <c r="C21" s="92" t="s">
        <v>37</v>
      </c>
      <c r="D21" s="99">
        <v>1</v>
      </c>
      <c r="E21" s="95">
        <f t="shared" si="1"/>
        <v>1E-3</v>
      </c>
      <c r="F21" s="89">
        <v>16</v>
      </c>
      <c r="G21" s="101">
        <f>E21</f>
        <v>1E-3</v>
      </c>
      <c r="H21" s="96">
        <f t="shared" si="2"/>
        <v>1E-3</v>
      </c>
      <c r="I21" s="97">
        <f t="shared" si="5"/>
        <v>1.6E-2</v>
      </c>
    </row>
    <row r="22" spans="1:15" s="98" customFormat="1" ht="15.95" customHeight="1">
      <c r="A22" s="89">
        <f>SUM(A16:A21)</f>
        <v>14.369</v>
      </c>
      <c r="B22" s="99"/>
      <c r="C22" s="92" t="s">
        <v>21</v>
      </c>
      <c r="D22" s="99"/>
      <c r="E22" s="95"/>
      <c r="F22" s="89"/>
      <c r="G22" s="101"/>
      <c r="H22" s="96">
        <f t="shared" si="2"/>
        <v>0</v>
      </c>
      <c r="I22" s="97">
        <f t="shared" si="5"/>
        <v>0</v>
      </c>
    </row>
    <row r="23" spans="1:15" s="98" customFormat="1" ht="15.95" customHeight="1">
      <c r="A23" s="110">
        <f>A22/B21</f>
        <v>14.369</v>
      </c>
      <c r="B23" s="92"/>
      <c r="C23" s="92" t="s">
        <v>22</v>
      </c>
      <c r="D23" s="99"/>
      <c r="E23" s="95"/>
      <c r="F23" s="110">
        <f>A23</f>
        <v>14.369</v>
      </c>
      <c r="G23" s="101"/>
      <c r="H23" s="96">
        <f t="shared" si="2"/>
        <v>0</v>
      </c>
      <c r="I23" s="97">
        <f t="shared" si="5"/>
        <v>0</v>
      </c>
    </row>
    <row r="24" spans="1:15" s="98" customFormat="1" ht="15.95" customHeight="1">
      <c r="A24" s="110"/>
      <c r="B24" s="92"/>
      <c r="C24" s="92"/>
      <c r="D24" s="99"/>
      <c r="E24" s="95"/>
      <c r="F24" s="110"/>
      <c r="G24" s="101"/>
      <c r="H24" s="96"/>
      <c r="I24" s="97"/>
    </row>
    <row r="25" spans="1:15" s="109" customFormat="1" ht="15.95" customHeight="1">
      <c r="A25" s="111"/>
      <c r="B25" s="112">
        <v>200</v>
      </c>
      <c r="C25" s="113" t="s">
        <v>38</v>
      </c>
      <c r="D25" s="114"/>
      <c r="E25" s="115"/>
      <c r="F25" s="116"/>
      <c r="G25" s="104"/>
      <c r="H25" s="107"/>
      <c r="I25" s="108"/>
      <c r="O25" s="109" t="s">
        <v>23</v>
      </c>
    </row>
    <row r="26" spans="1:15" s="109" customFormat="1" ht="15.95" customHeight="1">
      <c r="A26" s="105">
        <f>E26*F26</f>
        <v>0.47500000000000003</v>
      </c>
      <c r="B26" s="103">
        <v>1</v>
      </c>
      <c r="C26" s="102" t="s">
        <v>39</v>
      </c>
      <c r="D26" s="103">
        <v>1</v>
      </c>
      <c r="E26" s="104">
        <f>D26*B26/1000</f>
        <v>1E-3</v>
      </c>
      <c r="F26" s="105">
        <v>475</v>
      </c>
      <c r="G26" s="106">
        <f>E26+E44</f>
        <v>1E-3</v>
      </c>
      <c r="H26" s="107">
        <f>D26*B26/1000</f>
        <v>1E-3</v>
      </c>
      <c r="I26" s="108">
        <f>G26*F26</f>
        <v>0.47500000000000003</v>
      </c>
    </row>
    <row r="27" spans="1:15" s="109" customFormat="1" ht="15.95" customHeight="1">
      <c r="A27" s="105">
        <f>E27*F27</f>
        <v>1.02</v>
      </c>
      <c r="B27" s="103">
        <v>1</v>
      </c>
      <c r="C27" s="102" t="s">
        <v>36</v>
      </c>
      <c r="D27" s="103">
        <v>15</v>
      </c>
      <c r="E27" s="104">
        <f>D27*B27/1000</f>
        <v>1.4999999999999999E-2</v>
      </c>
      <c r="F27" s="105">
        <v>68</v>
      </c>
      <c r="G27" s="106"/>
      <c r="H27" s="107">
        <f>D27*B27/1000</f>
        <v>1.4999999999999999E-2</v>
      </c>
      <c r="I27" s="108">
        <f>G27*F27</f>
        <v>0</v>
      </c>
    </row>
    <row r="28" spans="1:15" s="109" customFormat="1" ht="15.95" customHeight="1">
      <c r="A28" s="105">
        <f>SUM(A26:A27)</f>
        <v>1.4950000000000001</v>
      </c>
      <c r="B28" s="114"/>
      <c r="C28" s="114" t="s">
        <v>21</v>
      </c>
      <c r="D28" s="103"/>
      <c r="E28" s="104"/>
      <c r="F28" s="105"/>
      <c r="G28" s="115"/>
      <c r="H28" s="107">
        <f>D28*B28/1000</f>
        <v>0</v>
      </c>
      <c r="I28" s="108">
        <f>G28*F28</f>
        <v>0</v>
      </c>
    </row>
    <row r="29" spans="1:15" s="109" customFormat="1" ht="15.95" customHeight="1">
      <c r="A29" s="117">
        <f>A28/B26</f>
        <v>1.4950000000000001</v>
      </c>
      <c r="B29" s="118"/>
      <c r="C29" s="114" t="s">
        <v>22</v>
      </c>
      <c r="D29" s="103"/>
      <c r="E29" s="104"/>
      <c r="F29" s="117">
        <f>A29</f>
        <v>1.4950000000000001</v>
      </c>
      <c r="G29" s="115"/>
      <c r="H29" s="107">
        <f>D29*B29/1000</f>
        <v>0</v>
      </c>
      <c r="I29" s="108">
        <f>G29*F29</f>
        <v>0</v>
      </c>
    </row>
    <row r="30" spans="1:15" s="109" customFormat="1" ht="15.95" customHeight="1">
      <c r="A30" s="117"/>
      <c r="B30" s="114"/>
      <c r="C30" s="119"/>
      <c r="D30" s="120"/>
      <c r="E30" s="104"/>
      <c r="F30" s="117"/>
      <c r="G30" s="104"/>
      <c r="H30" s="107"/>
      <c r="I30" s="108"/>
    </row>
    <row r="31" spans="1:15" s="129" customFormat="1" ht="15.95" customHeight="1">
      <c r="A31" s="121"/>
      <c r="B31" s="122">
        <v>30</v>
      </c>
      <c r="C31" s="123" t="s">
        <v>40</v>
      </c>
      <c r="D31" s="124"/>
      <c r="E31" s="125"/>
      <c r="F31" s="126"/>
      <c r="G31" s="125"/>
      <c r="H31" s="127"/>
      <c r="I31" s="128"/>
    </row>
    <row r="32" spans="1:15" s="129" customFormat="1" ht="15.95" customHeight="1">
      <c r="A32" s="130">
        <f>E32*F32</f>
        <v>2.847</v>
      </c>
      <c r="B32" s="131">
        <v>1</v>
      </c>
      <c r="C32" s="132" t="s">
        <v>40</v>
      </c>
      <c r="D32" s="131">
        <v>30</v>
      </c>
      <c r="E32" s="133">
        <f>D32*B32/1000</f>
        <v>0.03</v>
      </c>
      <c r="F32" s="130">
        <v>94.9</v>
      </c>
      <c r="G32" s="134">
        <f>E32+E50</f>
        <v>0.03</v>
      </c>
      <c r="H32" s="127">
        <f>D32*B32/1000</f>
        <v>0.03</v>
      </c>
      <c r="I32" s="128">
        <f>G32*F32</f>
        <v>2.847</v>
      </c>
    </row>
    <row r="33" spans="1:9" s="129" customFormat="1" ht="15.95" customHeight="1">
      <c r="A33" s="130">
        <f>SUM(A32)</f>
        <v>2.847</v>
      </c>
      <c r="B33" s="124"/>
      <c r="C33" s="124" t="s">
        <v>21</v>
      </c>
      <c r="D33" s="131"/>
      <c r="E33" s="133"/>
      <c r="F33" s="130"/>
      <c r="G33" s="125"/>
      <c r="H33" s="127">
        <f>D33*B33/1000</f>
        <v>0</v>
      </c>
      <c r="I33" s="128">
        <f>G33*F33</f>
        <v>0</v>
      </c>
    </row>
    <row r="34" spans="1:9" s="129" customFormat="1" ht="15.95" customHeight="1">
      <c r="A34" s="135">
        <f>A33/B32</f>
        <v>2.847</v>
      </c>
      <c r="B34" s="136"/>
      <c r="C34" s="124" t="s">
        <v>22</v>
      </c>
      <c r="D34" s="131"/>
      <c r="E34" s="133"/>
      <c r="F34" s="135">
        <f>A34</f>
        <v>2.847</v>
      </c>
      <c r="G34" s="125"/>
      <c r="H34" s="127">
        <f>D34*B34/1000</f>
        <v>0</v>
      </c>
      <c r="I34" s="128">
        <f>G34*F34</f>
        <v>0</v>
      </c>
    </row>
    <row r="35" spans="1:9" s="77" customFormat="1" ht="15.95" customHeight="1">
      <c r="A35" s="82"/>
      <c r="B35" s="73"/>
      <c r="C35" s="67"/>
      <c r="D35" s="66"/>
      <c r="E35" s="86"/>
      <c r="F35" s="82"/>
      <c r="G35" s="68"/>
      <c r="H35" s="87"/>
      <c r="I35" s="88"/>
    </row>
    <row r="36" spans="1:9" s="77" customFormat="1" ht="15.95" customHeight="1">
      <c r="A36" s="137"/>
      <c r="B36" s="138">
        <v>27</v>
      </c>
      <c r="C36" s="139" t="s">
        <v>26</v>
      </c>
      <c r="D36" s="67"/>
      <c r="E36" s="68"/>
      <c r="F36" s="140"/>
      <c r="G36" s="68"/>
      <c r="H36" s="87"/>
      <c r="I36" s="88"/>
    </row>
    <row r="37" spans="1:9" s="77" customFormat="1" ht="15.95" customHeight="1">
      <c r="A37" s="141">
        <f>E37*F37</f>
        <v>2.2949999999999999</v>
      </c>
      <c r="B37" s="66">
        <v>1</v>
      </c>
      <c r="C37" s="142" t="s">
        <v>27</v>
      </c>
      <c r="D37" s="66">
        <v>27</v>
      </c>
      <c r="E37" s="86">
        <f>D37*B37/1000</f>
        <v>2.7E-2</v>
      </c>
      <c r="F37" s="141">
        <v>85</v>
      </c>
      <c r="G37" s="143">
        <f>E37</f>
        <v>2.7E-2</v>
      </c>
      <c r="H37" s="87">
        <f>D37*B37/1000</f>
        <v>2.7E-2</v>
      </c>
      <c r="I37" s="88">
        <f>G37*F37</f>
        <v>2.2949999999999999</v>
      </c>
    </row>
    <row r="38" spans="1:9" s="77" customFormat="1" ht="15.95" customHeight="1">
      <c r="A38" s="141">
        <f>SUM(A37)</f>
        <v>2.2949999999999999</v>
      </c>
      <c r="B38" s="67"/>
      <c r="C38" s="67" t="s">
        <v>21</v>
      </c>
      <c r="D38" s="66"/>
      <c r="E38" s="86"/>
      <c r="F38" s="141"/>
      <c r="G38" s="68"/>
      <c r="H38" s="87">
        <f>D38*B38/1000</f>
        <v>0</v>
      </c>
      <c r="I38" s="88">
        <f>G38*F38</f>
        <v>0</v>
      </c>
    </row>
    <row r="39" spans="1:9" s="77" customFormat="1" ht="15.95" customHeight="1">
      <c r="A39" s="82">
        <f>A38/B37</f>
        <v>2.2949999999999999</v>
      </c>
      <c r="B39" s="73"/>
      <c r="C39" s="67" t="s">
        <v>22</v>
      </c>
      <c r="D39" s="66"/>
      <c r="E39" s="86"/>
      <c r="F39" s="82">
        <f>A39</f>
        <v>2.2949999999999999</v>
      </c>
      <c r="G39" s="68"/>
      <c r="H39" s="87">
        <f>D39*B39/1000</f>
        <v>0</v>
      </c>
      <c r="I39" s="88">
        <f>G39*F39</f>
        <v>0</v>
      </c>
    </row>
    <row r="40" spans="1:9" s="77" customFormat="1" ht="15.95" customHeight="1">
      <c r="A40" s="82"/>
      <c r="B40" s="73"/>
      <c r="C40" s="67"/>
      <c r="D40" s="66"/>
      <c r="E40" s="86"/>
      <c r="F40" s="82"/>
      <c r="G40" s="68"/>
      <c r="H40" s="87"/>
      <c r="I40" s="88"/>
    </row>
    <row r="41" spans="1:9" s="77" customFormat="1" ht="15.95" customHeight="1">
      <c r="A41" s="137"/>
      <c r="B41" s="138">
        <v>26</v>
      </c>
      <c r="C41" s="139" t="s">
        <v>28</v>
      </c>
      <c r="D41" s="67"/>
      <c r="E41" s="68"/>
      <c r="F41" s="140"/>
      <c r="G41" s="68"/>
      <c r="H41" s="87"/>
      <c r="I41" s="88"/>
    </row>
    <row r="42" spans="1:9" s="77" customFormat="1" ht="15.95" customHeight="1">
      <c r="A42" s="141">
        <f>E42*F42</f>
        <v>1.9911999999999999</v>
      </c>
      <c r="B42" s="66">
        <v>1</v>
      </c>
      <c r="C42" s="142" t="s">
        <v>29</v>
      </c>
      <c r="D42" s="66">
        <v>26.2</v>
      </c>
      <c r="E42" s="86">
        <f>D42*B42/1000</f>
        <v>2.6199999999999998E-2</v>
      </c>
      <c r="F42" s="141">
        <v>76</v>
      </c>
      <c r="G42" s="143">
        <f>E42</f>
        <v>2.6199999999999998E-2</v>
      </c>
      <c r="H42" s="87">
        <f>D42*B42/1000</f>
        <v>2.6199999999999998E-2</v>
      </c>
      <c r="I42" s="88">
        <f>G42*F42</f>
        <v>1.9911999999999999</v>
      </c>
    </row>
    <row r="43" spans="1:9" s="77" customFormat="1" ht="15.95" customHeight="1">
      <c r="A43" s="141">
        <f>SUM(A42)</f>
        <v>1.9911999999999999</v>
      </c>
      <c r="B43" s="67"/>
      <c r="C43" s="67" t="s">
        <v>21</v>
      </c>
      <c r="D43" s="66"/>
      <c r="E43" s="86"/>
      <c r="F43" s="141"/>
      <c r="G43" s="68"/>
      <c r="H43" s="87">
        <f>D43*B43/1000</f>
        <v>0</v>
      </c>
      <c r="I43" s="88">
        <f>G43*F43</f>
        <v>0</v>
      </c>
    </row>
    <row r="44" spans="1:9" s="77" customFormat="1" ht="15.95" customHeight="1">
      <c r="A44" s="82">
        <f>A43/B42</f>
        <v>1.9911999999999999</v>
      </c>
      <c r="B44" s="73"/>
      <c r="C44" s="67" t="s">
        <v>22</v>
      </c>
      <c r="D44" s="66"/>
      <c r="E44" s="86"/>
      <c r="F44" s="82">
        <f>A44</f>
        <v>1.9911999999999999</v>
      </c>
      <c r="G44" s="68"/>
      <c r="H44" s="87">
        <f>D44*B44/1000</f>
        <v>0</v>
      </c>
      <c r="I44" s="88">
        <f>G44*F44</f>
        <v>0</v>
      </c>
    </row>
    <row r="45" spans="1:9" s="77" customFormat="1" ht="15.95" customHeight="1">
      <c r="A45" s="82"/>
      <c r="B45" s="73"/>
      <c r="C45" s="67"/>
      <c r="D45" s="66"/>
      <c r="E45" s="86"/>
      <c r="F45" s="82"/>
      <c r="G45" s="68"/>
      <c r="H45" s="87"/>
      <c r="I45" s="88"/>
    </row>
    <row r="46" spans="1:9" s="77" customFormat="1" ht="15.95" customHeight="1">
      <c r="A46" s="82">
        <f>A43+A38+A22+A28+A33</f>
        <v>22.997200000000003</v>
      </c>
      <c r="B46" s="67"/>
      <c r="C46" s="73" t="s">
        <v>30</v>
      </c>
      <c r="D46" s="67"/>
      <c r="E46" s="68"/>
      <c r="F46" s="82">
        <f>F47*B42</f>
        <v>22.997200000000003</v>
      </c>
      <c r="G46" s="68"/>
      <c r="H46" s="65"/>
      <c r="I46" s="88">
        <f>SUM(I14:I45)</f>
        <v>22.997199999999999</v>
      </c>
    </row>
    <row r="47" spans="1:9" s="77" customFormat="1" ht="15.95" customHeight="1">
      <c r="A47" s="82">
        <f>A46/B42</f>
        <v>22.997200000000003</v>
      </c>
      <c r="B47" s="67"/>
      <c r="C47" s="73" t="s">
        <v>22</v>
      </c>
      <c r="D47" s="67"/>
      <c r="E47" s="68"/>
      <c r="F47" s="82">
        <f>A47</f>
        <v>22.997200000000003</v>
      </c>
      <c r="G47" s="68"/>
      <c r="H47" s="87"/>
      <c r="I47" s="88"/>
    </row>
    <row r="48" spans="1:9" s="77" customFormat="1" ht="15.95" customHeight="1">
      <c r="C48" s="1289" t="s">
        <v>31</v>
      </c>
      <c r="D48" s="1289"/>
      <c r="E48" s="1289"/>
      <c r="F48" s="1289"/>
      <c r="G48" s="1289"/>
      <c r="H48" s="144"/>
      <c r="I48" s="60"/>
    </row>
    <row r="49" spans="2:9" s="77" customFormat="1" ht="15.95" customHeight="1">
      <c r="C49" s="1289" t="s">
        <v>32</v>
      </c>
      <c r="D49" s="1289"/>
      <c r="E49" s="1289"/>
      <c r="F49" s="1289"/>
      <c r="G49" s="1289"/>
      <c r="H49" s="144"/>
      <c r="I49" s="60"/>
    </row>
    <row r="50" spans="2:9" s="77" customFormat="1" ht="15.95" customHeight="1">
      <c r="B50" s="145"/>
      <c r="C50" s="145" t="s">
        <v>33</v>
      </c>
      <c r="D50" s="145"/>
      <c r="E50" s="145"/>
      <c r="F50" s="145"/>
      <c r="G50" s="145"/>
      <c r="H50" s="60"/>
      <c r="I50" s="60"/>
    </row>
    <row r="51" spans="2:9" s="59" customFormat="1"/>
  </sheetData>
  <mergeCells count="11">
    <mergeCell ref="F6:G6"/>
    <mergeCell ref="F8:G8"/>
    <mergeCell ref="C48:G48"/>
    <mergeCell ref="C49:G49"/>
    <mergeCell ref="B2:G2"/>
    <mergeCell ref="B3:G3"/>
    <mergeCell ref="B4:B5"/>
    <mergeCell ref="C4:C5"/>
    <mergeCell ref="D4:D5"/>
    <mergeCell ref="E4:E5"/>
    <mergeCell ref="F5:G5"/>
  </mergeCells>
  <pageMargins left="0.7" right="0.7" top="0.75" bottom="0.75" header="0.3" footer="0.3"/>
  <pageSetup paperSize="9" scale="68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O49"/>
  <sheetViews>
    <sheetView view="pageBreakPreview" topLeftCell="A9" zoomScale="60" workbookViewId="0">
      <selection activeCell="B41" sqref="B41"/>
    </sheetView>
  </sheetViews>
  <sheetFormatPr defaultRowHeight="15"/>
  <cols>
    <col min="1" max="1" width="13.7109375" style="481" customWidth="1"/>
    <col min="2" max="2" width="9.140625" style="481" customWidth="1"/>
    <col min="3" max="3" width="55.7109375" style="481" customWidth="1"/>
    <col min="4" max="4" width="9.140625" style="481" customWidth="1"/>
    <col min="5" max="5" width="11.7109375" style="481" customWidth="1"/>
    <col min="6" max="6" width="15.42578125" style="481" customWidth="1"/>
    <col min="7" max="7" width="12.42578125" style="481" customWidth="1"/>
    <col min="8" max="8" width="11.42578125" style="481" customWidth="1"/>
    <col min="9" max="9" width="13" style="481" customWidth="1"/>
    <col min="10" max="16384" width="9.140625" style="481"/>
  </cols>
  <sheetData>
    <row r="1" spans="1:9">
      <c r="H1" s="482"/>
      <c r="I1" s="482"/>
    </row>
    <row r="2" spans="1:9" ht="18.75">
      <c r="A2" s="483"/>
      <c r="B2" s="1359" t="s">
        <v>0</v>
      </c>
      <c r="C2" s="1359"/>
      <c r="D2" s="1359"/>
      <c r="E2" s="1359"/>
      <c r="F2" s="1359"/>
      <c r="G2" s="1359"/>
      <c r="H2" s="482"/>
      <c r="I2" s="482"/>
    </row>
    <row r="3" spans="1:9" ht="15.75">
      <c r="A3" s="483"/>
      <c r="B3" s="1360"/>
      <c r="C3" s="1360"/>
      <c r="D3" s="1360"/>
      <c r="E3" s="1360"/>
      <c r="F3" s="1360"/>
      <c r="G3" s="1360"/>
      <c r="H3" s="482"/>
      <c r="I3" s="482"/>
    </row>
    <row r="4" spans="1:9" ht="15.75">
      <c r="A4" s="483"/>
      <c r="B4" s="1361"/>
      <c r="C4" s="1363" t="s">
        <v>1</v>
      </c>
      <c r="D4" s="1365" t="s">
        <v>2</v>
      </c>
      <c r="E4" s="1367" t="s">
        <v>3</v>
      </c>
      <c r="F4" s="484"/>
      <c r="G4" s="485"/>
      <c r="H4" s="482"/>
      <c r="I4" s="482"/>
    </row>
    <row r="5" spans="1:9" ht="27.75" customHeight="1">
      <c r="A5" s="486"/>
      <c r="B5" s="1362"/>
      <c r="C5" s="1364"/>
      <c r="D5" s="1366"/>
      <c r="E5" s="1368"/>
      <c r="F5" s="1369" t="s">
        <v>4</v>
      </c>
      <c r="G5" s="1370"/>
      <c r="H5" s="482"/>
      <c r="I5" s="482"/>
    </row>
    <row r="6" spans="1:9" ht="18">
      <c r="A6" s="487"/>
      <c r="B6" s="488"/>
      <c r="C6" s="489"/>
      <c r="D6" s="490"/>
      <c r="E6" s="491"/>
      <c r="F6" s="1354" t="s">
        <v>5</v>
      </c>
      <c r="G6" s="1355"/>
      <c r="H6" s="482"/>
      <c r="I6" s="482"/>
    </row>
    <row r="7" spans="1:9" ht="18">
      <c r="A7" s="487"/>
      <c r="B7" s="492"/>
      <c r="C7" s="489"/>
      <c r="D7" s="490"/>
      <c r="E7" s="491"/>
      <c r="F7" s="493"/>
      <c r="G7" s="494"/>
      <c r="H7" s="482"/>
      <c r="I7" s="482"/>
    </row>
    <row r="8" spans="1:9" ht="18">
      <c r="A8" s="487"/>
      <c r="B8" s="492"/>
      <c r="C8" s="495"/>
      <c r="D8" s="490"/>
      <c r="E8" s="491"/>
      <c r="F8" s="1356"/>
      <c r="G8" s="1357"/>
      <c r="H8" s="482"/>
      <c r="I8" s="482"/>
    </row>
    <row r="9" spans="1:9" ht="18">
      <c r="A9" s="487"/>
      <c r="B9" s="492"/>
      <c r="C9" s="496"/>
      <c r="D9" s="490"/>
      <c r="E9" s="491"/>
      <c r="F9" s="484"/>
      <c r="G9" s="497"/>
      <c r="H9" s="482"/>
      <c r="I9" s="482"/>
    </row>
    <row r="10" spans="1:9" ht="18">
      <c r="A10" s="498"/>
      <c r="B10" s="499"/>
      <c r="C10" s="495"/>
      <c r="D10" s="490"/>
      <c r="E10" s="491"/>
      <c r="F10" s="484"/>
      <c r="G10" s="497"/>
      <c r="H10" s="482"/>
      <c r="I10" s="482"/>
    </row>
    <row r="11" spans="1:9" ht="20.25">
      <c r="A11" s="483"/>
      <c r="B11" s="500"/>
      <c r="C11" s="501" t="s">
        <v>94</v>
      </c>
      <c r="D11" s="485"/>
      <c r="E11" s="484"/>
      <c r="F11" s="484"/>
      <c r="G11" s="485"/>
      <c r="H11" s="482"/>
      <c r="I11" s="482"/>
    </row>
    <row r="12" spans="1:9" ht="60">
      <c r="A12" s="502" t="s">
        <v>6</v>
      </c>
      <c r="B12" s="503" t="s">
        <v>7</v>
      </c>
      <c r="C12" s="503" t="s">
        <v>8</v>
      </c>
      <c r="D12" s="503" t="s">
        <v>9</v>
      </c>
      <c r="E12" s="504" t="s">
        <v>10</v>
      </c>
      <c r="F12" s="503" t="s">
        <v>11</v>
      </c>
      <c r="G12" s="504" t="s">
        <v>12</v>
      </c>
      <c r="H12" s="482"/>
      <c r="I12" s="482"/>
    </row>
    <row r="13" spans="1:9" s="511" customFormat="1" ht="20.25">
      <c r="A13" s="505"/>
      <c r="B13" s="506"/>
      <c r="C13" s="507">
        <v>45240</v>
      </c>
      <c r="D13" s="508"/>
      <c r="E13" s="509"/>
      <c r="F13" s="506"/>
      <c r="G13" s="509"/>
      <c r="H13" s="510"/>
      <c r="I13" s="510"/>
    </row>
    <row r="14" spans="1:9" s="520" customFormat="1" ht="20.25">
      <c r="A14" s="512"/>
      <c r="B14" s="513"/>
      <c r="C14" s="514"/>
      <c r="D14" s="515"/>
      <c r="E14" s="516"/>
      <c r="F14" s="512"/>
      <c r="G14" s="517"/>
      <c r="H14" s="518"/>
      <c r="I14" s="519"/>
    </row>
    <row r="15" spans="1:9" s="500" customFormat="1" ht="15.75">
      <c r="A15" s="521"/>
      <c r="B15" s="522">
        <v>200</v>
      </c>
      <c r="C15" s="523" t="s">
        <v>117</v>
      </c>
      <c r="D15" s="489"/>
      <c r="E15" s="490"/>
      <c r="F15" s="524"/>
      <c r="G15" s="525"/>
      <c r="H15" s="526"/>
      <c r="I15" s="527"/>
    </row>
    <row r="16" spans="1:9" s="500" customFormat="1">
      <c r="A16" s="521">
        <f>E16*F16</f>
        <v>3.7</v>
      </c>
      <c r="B16" s="488">
        <v>1</v>
      </c>
      <c r="C16" s="489" t="s">
        <v>63</v>
      </c>
      <c r="D16" s="488">
        <v>50</v>
      </c>
      <c r="E16" s="525">
        <f>D16*B16/1000</f>
        <v>0.05</v>
      </c>
      <c r="F16" s="521">
        <v>74</v>
      </c>
      <c r="G16" s="528">
        <f>E16</f>
        <v>0.05</v>
      </c>
      <c r="H16" s="526">
        <f>D16*B16/1000</f>
        <v>0.05</v>
      </c>
      <c r="I16" s="527">
        <f>G16*F16</f>
        <v>3.7</v>
      </c>
    </row>
    <row r="17" spans="1:15" s="500" customFormat="1">
      <c r="A17" s="521">
        <f>E17*F17</f>
        <v>2.9849999999999999</v>
      </c>
      <c r="B17" s="488">
        <v>1</v>
      </c>
      <c r="C17" s="489" t="s">
        <v>34</v>
      </c>
      <c r="D17" s="488">
        <v>5</v>
      </c>
      <c r="E17" s="525">
        <f>D17*B17/1000</f>
        <v>5.0000000000000001E-3</v>
      </c>
      <c r="F17" s="521">
        <v>597</v>
      </c>
      <c r="G17" s="528">
        <f t="shared" ref="G17:G20" si="0">E17</f>
        <v>5.0000000000000001E-3</v>
      </c>
      <c r="H17" s="526">
        <f t="shared" ref="H17:H22" si="1">D17*B17/1000</f>
        <v>5.0000000000000001E-3</v>
      </c>
      <c r="I17" s="527">
        <f t="shared" ref="I17:I44" si="2">G17*F17</f>
        <v>2.9849999999999999</v>
      </c>
    </row>
    <row r="18" spans="1:15" s="500" customFormat="1">
      <c r="A18" s="521">
        <f>E18*F18</f>
        <v>9.89</v>
      </c>
      <c r="B18" s="488">
        <v>1</v>
      </c>
      <c r="C18" s="489" t="s">
        <v>35</v>
      </c>
      <c r="D18" s="488">
        <v>23</v>
      </c>
      <c r="E18" s="525">
        <f>D18*B18/1000</f>
        <v>2.3E-2</v>
      </c>
      <c r="F18" s="521">
        <v>430</v>
      </c>
      <c r="G18" s="528">
        <f t="shared" si="0"/>
        <v>2.3E-2</v>
      </c>
      <c r="H18" s="526">
        <f t="shared" si="1"/>
        <v>2.3E-2</v>
      </c>
      <c r="I18" s="527">
        <f t="shared" si="2"/>
        <v>9.89</v>
      </c>
    </row>
    <row r="19" spans="1:15" s="500" customFormat="1">
      <c r="A19" s="521">
        <f>E19*F19</f>
        <v>0.3725</v>
      </c>
      <c r="B19" s="488">
        <v>1</v>
      </c>
      <c r="C19" s="489" t="s">
        <v>36</v>
      </c>
      <c r="D19" s="488">
        <v>5</v>
      </c>
      <c r="E19" s="525">
        <f>D19*B19/1000</f>
        <v>5.0000000000000001E-3</v>
      </c>
      <c r="F19" s="521">
        <v>74.5</v>
      </c>
      <c r="G19" s="528">
        <f>E19+E26</f>
        <v>1.4999999999999999E-2</v>
      </c>
      <c r="H19" s="526">
        <f t="shared" si="1"/>
        <v>5.0000000000000001E-3</v>
      </c>
      <c r="I19" s="527">
        <f t="shared" si="2"/>
        <v>1.1174999999999999</v>
      </c>
    </row>
    <row r="20" spans="1:15" s="500" customFormat="1">
      <c r="A20" s="521">
        <f>E20*F20</f>
        <v>1.6E-2</v>
      </c>
      <c r="B20" s="488">
        <v>1</v>
      </c>
      <c r="C20" s="489" t="s">
        <v>37</v>
      </c>
      <c r="D20" s="488">
        <v>1</v>
      </c>
      <c r="E20" s="525">
        <f>D20*B20/1000</f>
        <v>1E-3</v>
      </c>
      <c r="F20" s="521">
        <v>16</v>
      </c>
      <c r="G20" s="528">
        <f t="shared" si="0"/>
        <v>1E-3</v>
      </c>
      <c r="H20" s="526">
        <f t="shared" si="1"/>
        <v>1E-3</v>
      </c>
      <c r="I20" s="527">
        <f t="shared" si="2"/>
        <v>1.6E-2</v>
      </c>
    </row>
    <row r="21" spans="1:15" s="500" customFormat="1">
      <c r="A21" s="521">
        <f>SUM(A16:A20)</f>
        <v>16.9635</v>
      </c>
      <c r="B21" s="488"/>
      <c r="C21" s="489" t="s">
        <v>21</v>
      </c>
      <c r="D21" s="488"/>
      <c r="E21" s="525"/>
      <c r="F21" s="521"/>
      <c r="G21" s="528"/>
      <c r="H21" s="526">
        <f t="shared" si="1"/>
        <v>0</v>
      </c>
      <c r="I21" s="527">
        <f t="shared" si="2"/>
        <v>0</v>
      </c>
    </row>
    <row r="22" spans="1:15" s="500" customFormat="1" ht="15.75">
      <c r="A22" s="529">
        <f>A21/B20</f>
        <v>16.9635</v>
      </c>
      <c r="B22" s="489"/>
      <c r="C22" s="489" t="s">
        <v>22</v>
      </c>
      <c r="D22" s="488"/>
      <c r="E22" s="525"/>
      <c r="F22" s="529">
        <f>A22</f>
        <v>16.9635</v>
      </c>
      <c r="G22" s="528"/>
      <c r="H22" s="526">
        <f t="shared" si="1"/>
        <v>0</v>
      </c>
      <c r="I22" s="527">
        <f t="shared" si="2"/>
        <v>0</v>
      </c>
    </row>
    <row r="23" spans="1:15" s="500" customFormat="1" ht="15.75">
      <c r="A23" s="529"/>
      <c r="B23" s="489"/>
      <c r="C23" s="489"/>
      <c r="D23" s="488"/>
      <c r="E23" s="525"/>
      <c r="F23" s="529"/>
      <c r="G23" s="528"/>
      <c r="H23" s="526"/>
      <c r="I23" s="527">
        <f t="shared" si="2"/>
        <v>0</v>
      </c>
    </row>
    <row r="24" spans="1:15" s="500" customFormat="1" ht="15.75">
      <c r="A24" s="530"/>
      <c r="B24" s="522">
        <v>200</v>
      </c>
      <c r="C24" s="531" t="s">
        <v>86</v>
      </c>
      <c r="D24" s="489"/>
      <c r="E24" s="490"/>
      <c r="F24" s="524"/>
      <c r="G24" s="525"/>
      <c r="H24" s="526"/>
      <c r="I24" s="527">
        <f t="shared" si="2"/>
        <v>0</v>
      </c>
      <c r="O24" s="500" t="s">
        <v>23</v>
      </c>
    </row>
    <row r="25" spans="1:15" s="500" customFormat="1">
      <c r="A25" s="521">
        <f>E25*F25</f>
        <v>0.47500000000000003</v>
      </c>
      <c r="B25" s="488">
        <v>1</v>
      </c>
      <c r="C25" s="532" t="s">
        <v>91</v>
      </c>
      <c r="D25" s="488">
        <v>1</v>
      </c>
      <c r="E25" s="525">
        <f>D25*B25/1000</f>
        <v>1E-3</v>
      </c>
      <c r="F25" s="521">
        <v>475</v>
      </c>
      <c r="G25" s="528">
        <f>E25</f>
        <v>1E-3</v>
      </c>
      <c r="H25" s="526">
        <f>D25*B25/1000</f>
        <v>1E-3</v>
      </c>
      <c r="I25" s="527">
        <f t="shared" si="2"/>
        <v>0.47500000000000003</v>
      </c>
    </row>
    <row r="26" spans="1:15" s="500" customFormat="1">
      <c r="A26" s="521">
        <f>E26*F26</f>
        <v>0.745</v>
      </c>
      <c r="B26" s="488">
        <v>1</v>
      </c>
      <c r="C26" s="532" t="s">
        <v>36</v>
      </c>
      <c r="D26" s="488">
        <v>10</v>
      </c>
      <c r="E26" s="525">
        <f>D26*B26/1000</f>
        <v>0.01</v>
      </c>
      <c r="F26" s="521">
        <v>74.5</v>
      </c>
      <c r="G26" s="528"/>
      <c r="H26" s="526">
        <f>D26*B26/1000</f>
        <v>0.01</v>
      </c>
      <c r="I26" s="527">
        <f t="shared" si="2"/>
        <v>0</v>
      </c>
    </row>
    <row r="27" spans="1:15" s="500" customFormat="1">
      <c r="A27" s="521">
        <f>SUM(A25:A26)</f>
        <v>1.22</v>
      </c>
      <c r="B27" s="489"/>
      <c r="C27" s="489" t="s">
        <v>21</v>
      </c>
      <c r="D27" s="488"/>
      <c r="E27" s="525"/>
      <c r="F27" s="521"/>
      <c r="G27" s="490"/>
      <c r="H27" s="526">
        <f>D27*B27/1000</f>
        <v>0</v>
      </c>
      <c r="I27" s="527">
        <f t="shared" si="2"/>
        <v>0</v>
      </c>
    </row>
    <row r="28" spans="1:15" s="500" customFormat="1" ht="15.75">
      <c r="A28" s="529">
        <f>A27/B26</f>
        <v>1.22</v>
      </c>
      <c r="B28" s="523"/>
      <c r="C28" s="489" t="s">
        <v>22</v>
      </c>
      <c r="D28" s="488"/>
      <c r="E28" s="525"/>
      <c r="F28" s="529">
        <f>A28</f>
        <v>1.22</v>
      </c>
      <c r="G28" s="490"/>
      <c r="H28" s="526">
        <f>D28*B28/1000</f>
        <v>0</v>
      </c>
      <c r="I28" s="527">
        <f t="shared" si="2"/>
        <v>0</v>
      </c>
    </row>
    <row r="29" spans="1:15" s="500" customFormat="1" ht="15.75">
      <c r="A29" s="529"/>
      <c r="B29" s="523"/>
      <c r="C29" s="489"/>
      <c r="D29" s="488"/>
      <c r="E29" s="525"/>
      <c r="F29" s="529"/>
      <c r="G29" s="490"/>
      <c r="H29" s="526"/>
      <c r="I29" s="527"/>
    </row>
    <row r="30" spans="1:15" s="500" customFormat="1" ht="15.75">
      <c r="A30" s="530"/>
      <c r="B30" s="522">
        <v>30</v>
      </c>
      <c r="C30" s="531" t="s">
        <v>118</v>
      </c>
      <c r="D30" s="489"/>
      <c r="E30" s="490"/>
      <c r="F30" s="524"/>
      <c r="G30" s="490"/>
      <c r="H30" s="526"/>
      <c r="I30" s="527">
        <f t="shared" ref="I30:I38" si="3">G30*F30</f>
        <v>0</v>
      </c>
    </row>
    <row r="31" spans="1:15" s="500" customFormat="1">
      <c r="A31" s="521">
        <f>E31*F31</f>
        <v>2.847</v>
      </c>
      <c r="B31" s="488">
        <v>1</v>
      </c>
      <c r="C31" s="532" t="s">
        <v>118</v>
      </c>
      <c r="D31" s="488">
        <v>30</v>
      </c>
      <c r="E31" s="525">
        <f>D31*B31/1000</f>
        <v>0.03</v>
      </c>
      <c r="F31" s="521">
        <v>94.9</v>
      </c>
      <c r="G31" s="528">
        <f>E31</f>
        <v>0.03</v>
      </c>
      <c r="H31" s="526">
        <f>D31*B31/1000</f>
        <v>0.03</v>
      </c>
      <c r="I31" s="527">
        <f t="shared" si="3"/>
        <v>2.847</v>
      </c>
    </row>
    <row r="32" spans="1:15" s="500" customFormat="1">
      <c r="A32" s="521">
        <f>SUM(A31)</f>
        <v>2.847</v>
      </c>
      <c r="B32" s="489"/>
      <c r="C32" s="489" t="s">
        <v>21</v>
      </c>
      <c r="D32" s="488"/>
      <c r="E32" s="525"/>
      <c r="F32" s="521"/>
      <c r="G32" s="490"/>
      <c r="H32" s="526">
        <f>D32*B32/1000</f>
        <v>0</v>
      </c>
      <c r="I32" s="527">
        <f t="shared" si="3"/>
        <v>0</v>
      </c>
    </row>
    <row r="33" spans="1:9" s="500" customFormat="1" ht="15.75">
      <c r="A33" s="529">
        <f>A32/B31</f>
        <v>2.847</v>
      </c>
      <c r="B33" s="523"/>
      <c r="C33" s="489" t="s">
        <v>22</v>
      </c>
      <c r="D33" s="488"/>
      <c r="E33" s="525"/>
      <c r="F33" s="529">
        <f>A33</f>
        <v>2.847</v>
      </c>
      <c r="G33" s="490"/>
      <c r="H33" s="526">
        <f>D33*B33/1000</f>
        <v>0</v>
      </c>
      <c r="I33" s="527">
        <f t="shared" si="3"/>
        <v>0</v>
      </c>
    </row>
    <row r="34" spans="1:9" s="500" customFormat="1" ht="15.75">
      <c r="A34" s="529"/>
      <c r="B34" s="523"/>
      <c r="C34" s="489"/>
      <c r="D34" s="488"/>
      <c r="E34" s="525"/>
      <c r="F34" s="529"/>
      <c r="G34" s="490"/>
      <c r="H34" s="526"/>
      <c r="I34" s="527">
        <f t="shared" si="3"/>
        <v>0</v>
      </c>
    </row>
    <row r="35" spans="1:9" s="500" customFormat="1" ht="15.75">
      <c r="A35" s="530"/>
      <c r="B35" s="522">
        <v>25</v>
      </c>
      <c r="C35" s="531" t="s">
        <v>92</v>
      </c>
      <c r="D35" s="489"/>
      <c r="E35" s="490"/>
      <c r="F35" s="524"/>
      <c r="G35" s="490"/>
      <c r="H35" s="526"/>
      <c r="I35" s="527">
        <f t="shared" si="3"/>
        <v>0</v>
      </c>
    </row>
    <row r="36" spans="1:9" s="500" customFormat="1">
      <c r="A36" s="521">
        <f>E36*F36</f>
        <v>2.125</v>
      </c>
      <c r="B36" s="488">
        <v>1</v>
      </c>
      <c r="C36" s="532" t="s">
        <v>92</v>
      </c>
      <c r="D36" s="488">
        <v>25</v>
      </c>
      <c r="E36" s="525">
        <f>D36*B36/1000</f>
        <v>2.5000000000000001E-2</v>
      </c>
      <c r="F36" s="521">
        <v>85</v>
      </c>
      <c r="G36" s="528">
        <f>E36</f>
        <v>2.5000000000000001E-2</v>
      </c>
      <c r="H36" s="526">
        <f>D36*B36/1000</f>
        <v>2.5000000000000001E-2</v>
      </c>
      <c r="I36" s="527">
        <f t="shared" si="3"/>
        <v>2.125</v>
      </c>
    </row>
    <row r="37" spans="1:9" s="500" customFormat="1">
      <c r="A37" s="521">
        <f>SUM(A36)</f>
        <v>2.125</v>
      </c>
      <c r="B37" s="489"/>
      <c r="C37" s="489" t="s">
        <v>21</v>
      </c>
      <c r="D37" s="488"/>
      <c r="E37" s="525"/>
      <c r="F37" s="521"/>
      <c r="G37" s="490"/>
      <c r="H37" s="526">
        <f>D37*B37/1000</f>
        <v>0</v>
      </c>
      <c r="I37" s="527">
        <f t="shared" si="3"/>
        <v>0</v>
      </c>
    </row>
    <row r="38" spans="1:9" s="500" customFormat="1" ht="15.75">
      <c r="A38" s="529">
        <f>A37/B36</f>
        <v>2.125</v>
      </c>
      <c r="B38" s="523"/>
      <c r="C38" s="489" t="s">
        <v>22</v>
      </c>
      <c r="D38" s="488"/>
      <c r="E38" s="525"/>
      <c r="F38" s="529">
        <f>A38</f>
        <v>2.125</v>
      </c>
      <c r="G38" s="490"/>
      <c r="H38" s="526">
        <f>D38*B38/1000</f>
        <v>0</v>
      </c>
      <c r="I38" s="527">
        <f t="shared" si="3"/>
        <v>0</v>
      </c>
    </row>
    <row r="39" spans="1:9" s="500" customFormat="1" ht="15.75">
      <c r="A39" s="529"/>
      <c r="B39" s="523"/>
      <c r="C39" s="489"/>
      <c r="D39" s="488"/>
      <c r="E39" s="525"/>
      <c r="F39" s="529"/>
      <c r="G39" s="490"/>
      <c r="H39" s="526"/>
      <c r="I39" s="527"/>
    </row>
    <row r="40" spans="1:9" s="500" customFormat="1" ht="15.75">
      <c r="A40" s="530"/>
      <c r="B40" s="522">
        <v>24</v>
      </c>
      <c r="C40" s="531" t="s">
        <v>28</v>
      </c>
      <c r="D40" s="489"/>
      <c r="E40" s="490"/>
      <c r="F40" s="524"/>
      <c r="G40" s="490"/>
      <c r="H40" s="526"/>
      <c r="I40" s="527">
        <f t="shared" ref="I40:I43" si="4">G40*F40</f>
        <v>0</v>
      </c>
    </row>
    <row r="41" spans="1:9" s="500" customFormat="1">
      <c r="A41" s="521">
        <f>E41*F41</f>
        <v>1.8468000000000002</v>
      </c>
      <c r="B41" s="488">
        <v>1</v>
      </c>
      <c r="C41" s="532" t="s">
        <v>93</v>
      </c>
      <c r="D41" s="488">
        <v>24.3</v>
      </c>
      <c r="E41" s="525">
        <f>D41*B41/1000</f>
        <v>2.4300000000000002E-2</v>
      </c>
      <c r="F41" s="521">
        <v>76</v>
      </c>
      <c r="G41" s="528">
        <f>E41</f>
        <v>2.4300000000000002E-2</v>
      </c>
      <c r="H41" s="526">
        <f>D41*B41/1000</f>
        <v>2.4300000000000002E-2</v>
      </c>
      <c r="I41" s="527">
        <f t="shared" si="4"/>
        <v>1.8468000000000002</v>
      </c>
    </row>
    <row r="42" spans="1:9" s="500" customFormat="1">
      <c r="A42" s="521">
        <f>SUM(A41)</f>
        <v>1.8468000000000002</v>
      </c>
      <c r="B42" s="489"/>
      <c r="C42" s="489" t="s">
        <v>21</v>
      </c>
      <c r="D42" s="488"/>
      <c r="E42" s="525"/>
      <c r="F42" s="521"/>
      <c r="G42" s="490"/>
      <c r="H42" s="526">
        <f>D42*B42/1000</f>
        <v>0</v>
      </c>
      <c r="I42" s="527">
        <f t="shared" si="4"/>
        <v>0</v>
      </c>
    </row>
    <row r="43" spans="1:9" s="500" customFormat="1" ht="15.75">
      <c r="A43" s="529">
        <f>A42/B41</f>
        <v>1.8468000000000002</v>
      </c>
      <c r="B43" s="523"/>
      <c r="C43" s="489" t="s">
        <v>22</v>
      </c>
      <c r="D43" s="488"/>
      <c r="E43" s="525"/>
      <c r="F43" s="529">
        <f>A43</f>
        <v>1.8468000000000002</v>
      </c>
      <c r="G43" s="490"/>
      <c r="H43" s="526">
        <f>D43*B43/1000</f>
        <v>0</v>
      </c>
      <c r="I43" s="527">
        <f t="shared" si="4"/>
        <v>0</v>
      </c>
    </row>
    <row r="44" spans="1:9" s="500" customFormat="1" ht="15.75">
      <c r="A44" s="529"/>
      <c r="B44" s="523"/>
      <c r="C44" s="489"/>
      <c r="D44" s="488"/>
      <c r="E44" s="525"/>
      <c r="F44" s="529"/>
      <c r="G44" s="490"/>
      <c r="H44" s="526"/>
      <c r="I44" s="527">
        <f t="shared" si="2"/>
        <v>0</v>
      </c>
    </row>
    <row r="45" spans="1:9" s="500" customFormat="1" ht="15.75">
      <c r="A45" s="529">
        <f>A37+A27+A21+A42+A32</f>
        <v>25.002300000000002</v>
      </c>
      <c r="B45" s="489"/>
      <c r="C45" s="523" t="s">
        <v>30</v>
      </c>
      <c r="D45" s="489"/>
      <c r="E45" s="490"/>
      <c r="F45" s="529">
        <f>F46*B41</f>
        <v>25.002300000000002</v>
      </c>
      <c r="G45" s="490"/>
      <c r="H45" s="533"/>
      <c r="I45" s="527">
        <f>SUM(I16:I44)</f>
        <v>25.002300000000005</v>
      </c>
    </row>
    <row r="46" spans="1:9" s="500" customFormat="1" ht="15.75">
      <c r="A46" s="529">
        <f>A45/B41</f>
        <v>25.002300000000002</v>
      </c>
      <c r="B46" s="489"/>
      <c r="C46" s="523" t="s">
        <v>22</v>
      </c>
      <c r="D46" s="489"/>
      <c r="E46" s="490"/>
      <c r="F46" s="529">
        <f>A46</f>
        <v>25.002300000000002</v>
      </c>
      <c r="G46" s="490"/>
      <c r="H46" s="526"/>
      <c r="I46" s="527"/>
    </row>
    <row r="47" spans="1:9" s="500" customFormat="1" ht="15.75">
      <c r="C47" s="1358" t="s">
        <v>84</v>
      </c>
      <c r="D47" s="1358"/>
      <c r="E47" s="1358"/>
      <c r="F47" s="1358"/>
      <c r="G47" s="1358"/>
      <c r="H47" s="534"/>
      <c r="I47" s="535"/>
    </row>
    <row r="48" spans="1:9" s="500" customFormat="1" ht="15.75">
      <c r="C48" s="1358" t="s">
        <v>32</v>
      </c>
      <c r="D48" s="1358"/>
      <c r="E48" s="1358"/>
      <c r="F48" s="1358"/>
      <c r="G48" s="1358"/>
      <c r="H48" s="534"/>
      <c r="I48" s="535"/>
    </row>
    <row r="49" spans="2:9" s="500" customFormat="1" ht="15.75">
      <c r="B49" s="536"/>
      <c r="C49" s="536" t="s">
        <v>33</v>
      </c>
      <c r="D49" s="536"/>
      <c r="E49" s="536"/>
      <c r="F49" s="536"/>
      <c r="G49" s="536"/>
      <c r="H49" s="535"/>
      <c r="I49" s="535"/>
    </row>
  </sheetData>
  <mergeCells count="11">
    <mergeCell ref="F6:G6"/>
    <mergeCell ref="F8:G8"/>
    <mergeCell ref="C47:G47"/>
    <mergeCell ref="C48:G48"/>
    <mergeCell ref="B2:G2"/>
    <mergeCell ref="B3:G3"/>
    <mergeCell ref="B4:B5"/>
    <mergeCell ref="C4:C5"/>
    <mergeCell ref="D4:D5"/>
    <mergeCell ref="E4:E5"/>
    <mergeCell ref="F5:G5"/>
  </mergeCells>
  <pageMargins left="0.7" right="0.7" top="0.75" bottom="0.75" header="0.3" footer="0.3"/>
  <pageSetup paperSize="9" scale="60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O52"/>
  <sheetViews>
    <sheetView view="pageBreakPreview" topLeftCell="A7" zoomScale="84" zoomScaleSheetLayoutView="84" workbookViewId="0">
      <selection activeCell="G16" sqref="G16"/>
    </sheetView>
  </sheetViews>
  <sheetFormatPr defaultRowHeight="15"/>
  <cols>
    <col min="1" max="1" width="13.28515625" style="480" customWidth="1"/>
    <col min="2" max="2" width="9.140625" style="480"/>
    <col min="3" max="3" width="56.7109375" style="480" customWidth="1"/>
    <col min="4" max="4" width="11.5703125" style="480" customWidth="1"/>
    <col min="5" max="5" width="11.28515625" style="480" customWidth="1"/>
    <col min="6" max="6" width="13.28515625" style="480" customWidth="1"/>
    <col min="7" max="7" width="11.7109375" style="480" customWidth="1"/>
    <col min="8" max="8" width="8.85546875" style="480" customWidth="1"/>
    <col min="9" max="9" width="13" style="480" customWidth="1"/>
    <col min="10" max="16384" width="9.140625" style="480"/>
  </cols>
  <sheetData>
    <row r="1" spans="1:9" s="422" customFormat="1">
      <c r="H1" s="423"/>
      <c r="I1" s="423"/>
    </row>
    <row r="2" spans="1:9" s="422" customFormat="1" ht="15.75">
      <c r="A2" s="424"/>
      <c r="B2" s="1336" t="s">
        <v>0</v>
      </c>
      <c r="C2" s="1336"/>
      <c r="D2" s="1336"/>
      <c r="E2" s="1336"/>
      <c r="F2" s="1336"/>
      <c r="G2" s="1336"/>
      <c r="H2" s="423"/>
      <c r="I2" s="423"/>
    </row>
    <row r="3" spans="1:9" s="422" customFormat="1" ht="12.75" customHeight="1">
      <c r="A3" s="424"/>
      <c r="B3" s="1336"/>
      <c r="C3" s="1336"/>
      <c r="D3" s="1336"/>
      <c r="E3" s="1336"/>
      <c r="F3" s="1336"/>
      <c r="G3" s="1336"/>
      <c r="H3" s="423"/>
      <c r="I3" s="423"/>
    </row>
    <row r="4" spans="1:9" s="422" customFormat="1" ht="30" customHeight="1">
      <c r="A4" s="424"/>
      <c r="B4" s="1337"/>
      <c r="C4" s="1339" t="s">
        <v>1</v>
      </c>
      <c r="D4" s="1341" t="s">
        <v>2</v>
      </c>
      <c r="E4" s="1343" t="s">
        <v>3</v>
      </c>
      <c r="F4" s="425"/>
      <c r="G4" s="426"/>
      <c r="H4" s="423"/>
      <c r="I4" s="423"/>
    </row>
    <row r="5" spans="1:9" s="422" customFormat="1" ht="40.5" customHeight="1">
      <c r="A5" s="427"/>
      <c r="B5" s="1338"/>
      <c r="C5" s="1340"/>
      <c r="D5" s="1342"/>
      <c r="E5" s="1344"/>
      <c r="F5" s="1345" t="s">
        <v>4</v>
      </c>
      <c r="G5" s="1346"/>
      <c r="H5" s="423"/>
      <c r="I5" s="423"/>
    </row>
    <row r="6" spans="1:9" s="422" customFormat="1" ht="15.95" customHeight="1">
      <c r="A6" s="428"/>
      <c r="B6" s="429"/>
      <c r="C6" s="430"/>
      <c r="D6" s="431"/>
      <c r="E6" s="432"/>
      <c r="F6" s="1347" t="s">
        <v>5</v>
      </c>
      <c r="G6" s="1348"/>
      <c r="H6" s="423"/>
      <c r="I6" s="423"/>
    </row>
    <row r="7" spans="1:9" s="422" customFormat="1" ht="15.95" customHeight="1">
      <c r="A7" s="428"/>
      <c r="B7" s="433"/>
      <c r="C7" s="430"/>
      <c r="D7" s="431"/>
      <c r="E7" s="432"/>
      <c r="F7" s="434"/>
      <c r="G7" s="435"/>
      <c r="H7" s="423"/>
      <c r="I7" s="423"/>
    </row>
    <row r="8" spans="1:9" s="422" customFormat="1" ht="15.95" customHeight="1">
      <c r="A8" s="428"/>
      <c r="B8" s="433"/>
      <c r="C8" s="430"/>
      <c r="D8" s="431"/>
      <c r="E8" s="432"/>
      <c r="F8" s="1349"/>
      <c r="G8" s="1350"/>
      <c r="H8" s="423"/>
      <c r="I8" s="423"/>
    </row>
    <row r="9" spans="1:9" s="422" customFormat="1" ht="15.95" customHeight="1">
      <c r="A9" s="428"/>
      <c r="B9" s="433"/>
      <c r="C9" s="437"/>
      <c r="D9" s="431"/>
      <c r="E9" s="432"/>
      <c r="F9" s="425"/>
      <c r="G9" s="438"/>
      <c r="H9" s="423"/>
      <c r="I9" s="423"/>
    </row>
    <row r="10" spans="1:9" s="422" customFormat="1" ht="15.95" customHeight="1">
      <c r="A10" s="439"/>
      <c r="B10" s="440"/>
      <c r="C10" s="430"/>
      <c r="D10" s="431"/>
      <c r="E10" s="432"/>
      <c r="F10" s="425"/>
      <c r="G10" s="438"/>
      <c r="H10" s="423"/>
      <c r="I10" s="423"/>
    </row>
    <row r="11" spans="1:9" s="422" customFormat="1" ht="20.100000000000001" customHeight="1">
      <c r="A11" s="424"/>
      <c r="B11" s="441"/>
      <c r="C11" s="442" t="s">
        <v>119</v>
      </c>
      <c r="D11" s="426"/>
      <c r="E11" s="425"/>
      <c r="F11" s="425"/>
      <c r="G11" s="426"/>
      <c r="H11" s="423"/>
      <c r="I11" s="423"/>
    </row>
    <row r="12" spans="1:9" s="422" customFormat="1" ht="75">
      <c r="A12" s="443" t="s">
        <v>6</v>
      </c>
      <c r="B12" s="444" t="s">
        <v>7</v>
      </c>
      <c r="C12" s="444" t="s">
        <v>8</v>
      </c>
      <c r="D12" s="444" t="s">
        <v>9</v>
      </c>
      <c r="E12" s="445" t="s">
        <v>10</v>
      </c>
      <c r="F12" s="444" t="s">
        <v>11</v>
      </c>
      <c r="G12" s="445" t="s">
        <v>12</v>
      </c>
      <c r="H12" s="423"/>
      <c r="I12" s="423"/>
    </row>
    <row r="13" spans="1:9" s="422" customFormat="1" ht="20.100000000000001" customHeight="1">
      <c r="A13" s="446"/>
      <c r="B13" s="447"/>
      <c r="C13" s="448">
        <v>45240</v>
      </c>
      <c r="D13" s="444"/>
      <c r="E13" s="445"/>
      <c r="F13" s="447"/>
      <c r="G13" s="445"/>
      <c r="H13" s="423"/>
      <c r="I13" s="423"/>
    </row>
    <row r="14" spans="1:9" s="441" customFormat="1" ht="15.95" customHeight="1">
      <c r="A14" s="446"/>
      <c r="B14" s="430"/>
      <c r="C14" s="449"/>
      <c r="D14" s="433"/>
      <c r="E14" s="450"/>
      <c r="F14" s="446"/>
      <c r="G14" s="450"/>
      <c r="H14" s="451"/>
      <c r="I14" s="452"/>
    </row>
    <row r="15" spans="1:9" s="441" customFormat="1" ht="15.95" customHeight="1">
      <c r="A15" s="453"/>
      <c r="B15" s="454">
        <v>100</v>
      </c>
      <c r="C15" s="1351" t="s">
        <v>111</v>
      </c>
      <c r="D15" s="1352"/>
      <c r="E15" s="450"/>
      <c r="F15" s="429"/>
      <c r="G15" s="450"/>
      <c r="H15" s="451"/>
      <c r="I15" s="452"/>
    </row>
    <row r="16" spans="1:9" s="441" customFormat="1" ht="15.95" customHeight="1">
      <c r="A16" s="453">
        <f t="shared" ref="A16:A20" si="0">E16*F16</f>
        <v>172.0908</v>
      </c>
      <c r="B16" s="429">
        <v>6</v>
      </c>
      <c r="C16" s="430" t="s">
        <v>112</v>
      </c>
      <c r="D16" s="429">
        <v>140</v>
      </c>
      <c r="E16" s="450">
        <f>B16*D16/1000</f>
        <v>0.84</v>
      </c>
      <c r="F16" s="453">
        <v>204.87</v>
      </c>
      <c r="G16" s="455">
        <f>E16</f>
        <v>0.84</v>
      </c>
      <c r="H16" s="451">
        <f>D16*B16/1000</f>
        <v>0.84</v>
      </c>
      <c r="I16" s="452">
        <f>G16*F16</f>
        <v>172.0908</v>
      </c>
    </row>
    <row r="17" spans="1:15" s="462" customFormat="1" ht="15.95" customHeight="1">
      <c r="A17" s="453">
        <f t="shared" si="0"/>
        <v>7.3109999999999991</v>
      </c>
      <c r="B17" s="429">
        <v>6</v>
      </c>
      <c r="C17" s="456" t="s">
        <v>17</v>
      </c>
      <c r="D17" s="457">
        <v>10</v>
      </c>
      <c r="E17" s="458">
        <f>D17*B17/1000</f>
        <v>0.06</v>
      </c>
      <c r="F17" s="459">
        <v>121.85</v>
      </c>
      <c r="G17" s="455">
        <f t="shared" ref="G17:G18" si="1">E17</f>
        <v>0.06</v>
      </c>
      <c r="H17" s="460">
        <f>D17*B17/1000</f>
        <v>0.06</v>
      </c>
      <c r="I17" s="461">
        <f>G17*F17</f>
        <v>7.3109999999999991</v>
      </c>
    </row>
    <row r="18" spans="1:15" s="469" customFormat="1" ht="15.95" customHeight="1">
      <c r="A18" s="453">
        <f t="shared" si="0"/>
        <v>1.74</v>
      </c>
      <c r="B18" s="429">
        <v>6</v>
      </c>
      <c r="C18" s="463" t="s">
        <v>18</v>
      </c>
      <c r="D18" s="464">
        <v>10</v>
      </c>
      <c r="E18" s="465">
        <f>D18*B18/1000</f>
        <v>0.06</v>
      </c>
      <c r="F18" s="466">
        <v>29</v>
      </c>
      <c r="G18" s="455">
        <f t="shared" si="1"/>
        <v>0.06</v>
      </c>
      <c r="H18" s="467">
        <f t="shared" ref="H18" si="2">D18*B18/1000</f>
        <v>0.06</v>
      </c>
      <c r="I18" s="468">
        <f t="shared" ref="I18" si="3">G18*F18</f>
        <v>1.74</v>
      </c>
    </row>
    <row r="19" spans="1:15" s="441" customFormat="1" ht="15.95" customHeight="1">
      <c r="A19" s="453">
        <f t="shared" si="0"/>
        <v>7.8840000000000003</v>
      </c>
      <c r="B19" s="429">
        <v>6</v>
      </c>
      <c r="C19" s="470" t="s">
        <v>27</v>
      </c>
      <c r="D19" s="429">
        <v>18</v>
      </c>
      <c r="E19" s="450">
        <f>D19*B19/1000</f>
        <v>0.108</v>
      </c>
      <c r="F19" s="453">
        <v>73</v>
      </c>
      <c r="G19" s="455">
        <f>E19+E38</f>
        <v>0.25800000000000001</v>
      </c>
      <c r="H19" s="451">
        <f>D19*B19/1000</f>
        <v>0.108</v>
      </c>
      <c r="I19" s="452">
        <f>G19*F19</f>
        <v>18.834</v>
      </c>
    </row>
    <row r="20" spans="1:15" s="441" customFormat="1" ht="15.95" customHeight="1">
      <c r="A20" s="453">
        <f t="shared" si="0"/>
        <v>9.6000000000000002E-2</v>
      </c>
      <c r="B20" s="429">
        <v>6</v>
      </c>
      <c r="C20" s="470" t="s">
        <v>20</v>
      </c>
      <c r="D20" s="429">
        <v>1</v>
      </c>
      <c r="E20" s="450">
        <f>B20*D20/1000</f>
        <v>6.0000000000000001E-3</v>
      </c>
      <c r="F20" s="453">
        <v>16</v>
      </c>
      <c r="G20" s="455">
        <f>E20+E27</f>
        <v>1.2E-2</v>
      </c>
      <c r="H20" s="451">
        <f>D20*B20/1000</f>
        <v>6.0000000000000001E-3</v>
      </c>
      <c r="I20" s="452">
        <f>G20*F20</f>
        <v>0.192</v>
      </c>
    </row>
    <row r="21" spans="1:15" s="441" customFormat="1" ht="15.95" customHeight="1">
      <c r="A21" s="453">
        <f>SUM(A16:A20)</f>
        <v>189.12180000000001</v>
      </c>
      <c r="B21" s="429"/>
      <c r="C21" s="471" t="s">
        <v>21</v>
      </c>
      <c r="D21" s="429"/>
      <c r="E21" s="450"/>
      <c r="F21" s="453"/>
      <c r="G21" s="472"/>
      <c r="H21" s="451">
        <f>D21*B21/1000</f>
        <v>0</v>
      </c>
      <c r="I21" s="452">
        <f>G21*F21</f>
        <v>0</v>
      </c>
    </row>
    <row r="22" spans="1:15" s="441" customFormat="1" ht="15.95" customHeight="1">
      <c r="A22" s="446">
        <f>A21/B16</f>
        <v>31.520300000000002</v>
      </c>
      <c r="B22" s="429"/>
      <c r="C22" s="471" t="s">
        <v>22</v>
      </c>
      <c r="D22" s="429"/>
      <c r="E22" s="450"/>
      <c r="F22" s="446">
        <f>A22</f>
        <v>31.520300000000002</v>
      </c>
      <c r="G22" s="472"/>
      <c r="H22" s="451">
        <f>D22*B22/1000</f>
        <v>0</v>
      </c>
      <c r="I22" s="452">
        <f>G22*F22</f>
        <v>0</v>
      </c>
    </row>
    <row r="23" spans="1:15" s="441" customFormat="1" ht="15.95" customHeight="1">
      <c r="A23" s="446"/>
      <c r="B23" s="429"/>
      <c r="C23" s="473"/>
      <c r="D23" s="433"/>
      <c r="E23" s="450"/>
      <c r="F23" s="446"/>
      <c r="G23" s="455"/>
      <c r="H23" s="451"/>
      <c r="I23" s="452"/>
    </row>
    <row r="24" spans="1:15" s="441" customFormat="1" ht="15.95" customHeight="1">
      <c r="A24" s="474"/>
      <c r="B24" s="454">
        <v>150</v>
      </c>
      <c r="C24" s="475" t="s">
        <v>120</v>
      </c>
      <c r="D24" s="430"/>
      <c r="E24" s="431"/>
      <c r="F24" s="476"/>
      <c r="G24" s="450"/>
      <c r="H24" s="451"/>
      <c r="I24" s="452"/>
      <c r="O24" s="441" t="s">
        <v>23</v>
      </c>
    </row>
    <row r="25" spans="1:15" s="441" customFormat="1" ht="15.95" customHeight="1">
      <c r="A25" s="453">
        <f>E25*F25</f>
        <v>26.027280000000001</v>
      </c>
      <c r="B25" s="429">
        <v>6</v>
      </c>
      <c r="C25" s="470" t="s">
        <v>103</v>
      </c>
      <c r="D25" s="429">
        <v>222</v>
      </c>
      <c r="E25" s="450">
        <f>D25*B25/1000</f>
        <v>1.3320000000000001</v>
      </c>
      <c r="F25" s="453">
        <v>19.54</v>
      </c>
      <c r="G25" s="477">
        <f>E25</f>
        <v>1.3320000000000001</v>
      </c>
      <c r="H25" s="451">
        <f t="shared" ref="H25:H29" si="4">D25*B25/1000</f>
        <v>1.3320000000000001</v>
      </c>
      <c r="I25" s="452">
        <f t="shared" ref="I25:I29" si="5">G25*F25</f>
        <v>26.027280000000001</v>
      </c>
    </row>
    <row r="26" spans="1:15" s="441" customFormat="1" ht="15.95" customHeight="1">
      <c r="A26" s="453">
        <f t="shared" ref="A26:A27" si="6">E26*F26</f>
        <v>17.854799999999997</v>
      </c>
      <c r="B26" s="429">
        <v>6</v>
      </c>
      <c r="C26" s="470" t="s">
        <v>34</v>
      </c>
      <c r="D26" s="429">
        <v>5</v>
      </c>
      <c r="E26" s="450">
        <f>D26*B26/1000</f>
        <v>0.03</v>
      </c>
      <c r="F26" s="453">
        <v>595.16</v>
      </c>
      <c r="G26" s="455">
        <f>E26</f>
        <v>0.03</v>
      </c>
      <c r="H26" s="451">
        <f t="shared" si="4"/>
        <v>0.03</v>
      </c>
      <c r="I26" s="452">
        <f t="shared" si="5"/>
        <v>17.854799999999997</v>
      </c>
    </row>
    <row r="27" spans="1:15" s="441" customFormat="1" ht="15.95" customHeight="1">
      <c r="A27" s="453">
        <f t="shared" si="6"/>
        <v>9.6000000000000002E-2</v>
      </c>
      <c r="B27" s="429">
        <v>6</v>
      </c>
      <c r="C27" s="470" t="s">
        <v>20</v>
      </c>
      <c r="D27" s="429">
        <v>1</v>
      </c>
      <c r="E27" s="450">
        <f>B27*D27/1000</f>
        <v>6.0000000000000001E-3</v>
      </c>
      <c r="F27" s="453">
        <v>16</v>
      </c>
      <c r="G27" s="455"/>
      <c r="H27" s="451">
        <f t="shared" si="4"/>
        <v>6.0000000000000001E-3</v>
      </c>
      <c r="I27" s="452">
        <f t="shared" si="5"/>
        <v>0</v>
      </c>
    </row>
    <row r="28" spans="1:15" s="441" customFormat="1" ht="15.95" customHeight="1">
      <c r="A28" s="453">
        <f>SUM(A25:A27)</f>
        <v>43.978079999999999</v>
      </c>
      <c r="B28" s="430"/>
      <c r="C28" s="430" t="s">
        <v>21</v>
      </c>
      <c r="D28" s="429"/>
      <c r="E28" s="450"/>
      <c r="F28" s="453"/>
      <c r="G28" s="431"/>
      <c r="H28" s="451">
        <f t="shared" si="4"/>
        <v>0</v>
      </c>
      <c r="I28" s="452">
        <f t="shared" si="5"/>
        <v>0</v>
      </c>
    </row>
    <row r="29" spans="1:15" s="441" customFormat="1" ht="15.95" customHeight="1">
      <c r="A29" s="446">
        <f>A28/B27</f>
        <v>7.3296799999999998</v>
      </c>
      <c r="B29" s="437"/>
      <c r="C29" s="430" t="s">
        <v>22</v>
      </c>
      <c r="D29" s="429"/>
      <c r="E29" s="450"/>
      <c r="F29" s="446">
        <f>A29</f>
        <v>7.3296799999999998</v>
      </c>
      <c r="G29" s="431"/>
      <c r="H29" s="451">
        <f t="shared" si="4"/>
        <v>0</v>
      </c>
      <c r="I29" s="452">
        <f t="shared" si="5"/>
        <v>0</v>
      </c>
    </row>
    <row r="30" spans="1:15" s="441" customFormat="1" ht="15.95" customHeight="1">
      <c r="A30" s="446"/>
      <c r="B30" s="429"/>
      <c r="C30" s="473"/>
      <c r="D30" s="433"/>
      <c r="E30" s="450"/>
      <c r="F30" s="446"/>
      <c r="G30" s="455"/>
      <c r="H30" s="451"/>
      <c r="I30" s="452"/>
    </row>
    <row r="31" spans="1:15" s="441" customFormat="1" ht="15.95" customHeight="1">
      <c r="A31" s="474"/>
      <c r="B31" s="454">
        <v>200</v>
      </c>
      <c r="C31" s="475" t="s">
        <v>115</v>
      </c>
      <c r="D31" s="430"/>
      <c r="E31" s="431"/>
      <c r="F31" s="476"/>
      <c r="G31" s="450"/>
      <c r="H31" s="451"/>
      <c r="I31" s="452"/>
      <c r="O31" s="441" t="s">
        <v>23</v>
      </c>
    </row>
    <row r="32" spans="1:15" s="441" customFormat="1" ht="15.95" customHeight="1">
      <c r="A32" s="453">
        <f>E32*F32</f>
        <v>8.3580000000000005</v>
      </c>
      <c r="B32" s="429">
        <v>6</v>
      </c>
      <c r="C32" s="470" t="s">
        <v>116</v>
      </c>
      <c r="D32" s="429">
        <v>10</v>
      </c>
      <c r="E32" s="450">
        <f>D32*B32/1000</f>
        <v>0.06</v>
      </c>
      <c r="F32" s="453">
        <v>139.30000000000001</v>
      </c>
      <c r="G32" s="477">
        <f>E32</f>
        <v>0.06</v>
      </c>
      <c r="H32" s="451">
        <f>D32*B32/1000</f>
        <v>0.06</v>
      </c>
      <c r="I32" s="452">
        <f>G32*F32</f>
        <v>8.3580000000000005</v>
      </c>
    </row>
    <row r="33" spans="1:9" s="441" customFormat="1" ht="15.95" customHeight="1">
      <c r="A33" s="453">
        <f>E33*F33</f>
        <v>8.7911999999999999</v>
      </c>
      <c r="B33" s="429">
        <v>6</v>
      </c>
      <c r="C33" s="470" t="s">
        <v>36</v>
      </c>
      <c r="D33" s="429">
        <v>20</v>
      </c>
      <c r="E33" s="450">
        <f>D33*B33/1000</f>
        <v>0.12</v>
      </c>
      <c r="F33" s="453">
        <v>73.260000000000005</v>
      </c>
      <c r="G33" s="477">
        <f>E33</f>
        <v>0.12</v>
      </c>
      <c r="H33" s="451">
        <f>D33*B33/1000</f>
        <v>0.12</v>
      </c>
      <c r="I33" s="452">
        <f>G33*F33</f>
        <v>8.7911999999999999</v>
      </c>
    </row>
    <row r="34" spans="1:9" s="441" customFormat="1" ht="15.95" customHeight="1">
      <c r="A34" s="453">
        <f>SUM(A32:A33)</f>
        <v>17.1492</v>
      </c>
      <c r="B34" s="430"/>
      <c r="C34" s="430" t="s">
        <v>21</v>
      </c>
      <c r="D34" s="429"/>
      <c r="E34" s="450"/>
      <c r="F34" s="453"/>
      <c r="G34" s="431"/>
      <c r="H34" s="451">
        <f>D34*B34/1000</f>
        <v>0</v>
      </c>
      <c r="I34" s="452">
        <f>G34*F34</f>
        <v>0</v>
      </c>
    </row>
    <row r="35" spans="1:9" s="441" customFormat="1" ht="15.95" customHeight="1">
      <c r="A35" s="446">
        <f>A34/B32</f>
        <v>2.8582000000000001</v>
      </c>
      <c r="B35" s="437"/>
      <c r="C35" s="430" t="s">
        <v>22</v>
      </c>
      <c r="D35" s="429"/>
      <c r="E35" s="450"/>
      <c r="F35" s="446">
        <f>A35</f>
        <v>2.8582000000000001</v>
      </c>
      <c r="G35" s="431"/>
      <c r="H35" s="451">
        <f>D35*B35/1000</f>
        <v>0</v>
      </c>
      <c r="I35" s="452">
        <f>G35*F35</f>
        <v>0</v>
      </c>
    </row>
    <row r="36" spans="1:9" s="441" customFormat="1" ht="15.95" customHeight="1">
      <c r="A36" s="446"/>
      <c r="B36" s="437"/>
      <c r="C36" s="430"/>
      <c r="D36" s="429"/>
      <c r="E36" s="450"/>
      <c r="F36" s="446"/>
      <c r="G36" s="431"/>
      <c r="H36" s="451"/>
      <c r="I36" s="452"/>
    </row>
    <row r="37" spans="1:9" s="441" customFormat="1" ht="15.95" customHeight="1">
      <c r="A37" s="474"/>
      <c r="B37" s="454">
        <v>25</v>
      </c>
      <c r="C37" s="475" t="s">
        <v>26</v>
      </c>
      <c r="D37" s="430"/>
      <c r="E37" s="431"/>
      <c r="F37" s="476"/>
      <c r="G37" s="431"/>
      <c r="H37" s="451"/>
      <c r="I37" s="452"/>
    </row>
    <row r="38" spans="1:9" s="441" customFormat="1" ht="15.95" customHeight="1">
      <c r="A38" s="453">
        <f>E38*F38</f>
        <v>10.95</v>
      </c>
      <c r="B38" s="429">
        <v>6</v>
      </c>
      <c r="C38" s="470" t="s">
        <v>27</v>
      </c>
      <c r="D38" s="429">
        <v>25</v>
      </c>
      <c r="E38" s="450">
        <f>D38*B38/1000</f>
        <v>0.15</v>
      </c>
      <c r="F38" s="453">
        <v>73</v>
      </c>
      <c r="G38" s="477"/>
      <c r="H38" s="451">
        <f>D38*B38/1000</f>
        <v>0.15</v>
      </c>
      <c r="I38" s="452">
        <f>G38*F38</f>
        <v>0</v>
      </c>
    </row>
    <row r="39" spans="1:9" s="441" customFormat="1" ht="15.95" customHeight="1">
      <c r="A39" s="453">
        <f>SUM(A38:A38)</f>
        <v>10.95</v>
      </c>
      <c r="B39" s="430"/>
      <c r="C39" s="430" t="s">
        <v>21</v>
      </c>
      <c r="D39" s="429"/>
      <c r="E39" s="450"/>
      <c r="F39" s="453"/>
      <c r="G39" s="431"/>
      <c r="H39" s="451">
        <f>D39*B39/1000</f>
        <v>0</v>
      </c>
      <c r="I39" s="452">
        <f>G39*F39</f>
        <v>0</v>
      </c>
    </row>
    <row r="40" spans="1:9" s="441" customFormat="1" ht="15.95" customHeight="1">
      <c r="A40" s="446">
        <f>A39/B38</f>
        <v>1.825</v>
      </c>
      <c r="B40" s="437"/>
      <c r="C40" s="430" t="s">
        <v>22</v>
      </c>
      <c r="D40" s="429"/>
      <c r="E40" s="450"/>
      <c r="F40" s="446">
        <f>A40</f>
        <v>1.825</v>
      </c>
      <c r="G40" s="431"/>
      <c r="H40" s="451">
        <f>D40*B40/1000</f>
        <v>0</v>
      </c>
      <c r="I40" s="452">
        <f>G40*F40</f>
        <v>0</v>
      </c>
    </row>
    <row r="41" spans="1:9" s="441" customFormat="1" ht="15.95" customHeight="1">
      <c r="A41" s="446"/>
      <c r="B41" s="437"/>
      <c r="C41" s="430"/>
      <c r="D41" s="429"/>
      <c r="E41" s="450"/>
      <c r="F41" s="446"/>
      <c r="G41" s="431"/>
      <c r="H41" s="451"/>
      <c r="I41" s="452"/>
    </row>
    <row r="42" spans="1:9" s="441" customFormat="1" ht="15.95" customHeight="1">
      <c r="A42" s="474"/>
      <c r="B42" s="454">
        <v>25</v>
      </c>
      <c r="C42" s="475" t="s">
        <v>28</v>
      </c>
      <c r="D42" s="430"/>
      <c r="E42" s="431"/>
      <c r="F42" s="476"/>
      <c r="G42" s="431"/>
      <c r="H42" s="451"/>
      <c r="I42" s="452"/>
    </row>
    <row r="43" spans="1:9" s="441" customFormat="1" ht="15.95" customHeight="1">
      <c r="A43" s="453">
        <f>E43*F43</f>
        <v>10.65</v>
      </c>
      <c r="B43" s="429">
        <v>6</v>
      </c>
      <c r="C43" s="470" t="s">
        <v>29</v>
      </c>
      <c r="D43" s="429">
        <v>25</v>
      </c>
      <c r="E43" s="450">
        <f>D43*B43/1000</f>
        <v>0.15</v>
      </c>
      <c r="F43" s="453">
        <v>71</v>
      </c>
      <c r="G43" s="477">
        <f>E43</f>
        <v>0.15</v>
      </c>
      <c r="H43" s="451">
        <f>D43*B43/1000</f>
        <v>0.15</v>
      </c>
      <c r="I43" s="452">
        <f>G43*F43</f>
        <v>10.65</v>
      </c>
    </row>
    <row r="44" spans="1:9" s="441" customFormat="1" ht="15.95" customHeight="1">
      <c r="A44" s="453">
        <f>SUM(A43:A43)</f>
        <v>10.65</v>
      </c>
      <c r="B44" s="430"/>
      <c r="C44" s="430" t="s">
        <v>21</v>
      </c>
      <c r="D44" s="429"/>
      <c r="E44" s="450"/>
      <c r="F44" s="453"/>
      <c r="G44" s="431"/>
      <c r="H44" s="451">
        <f>D44*B44/1000</f>
        <v>0</v>
      </c>
      <c r="I44" s="452">
        <f>G44*F44</f>
        <v>0</v>
      </c>
    </row>
    <row r="45" spans="1:9" s="441" customFormat="1" ht="15.95" customHeight="1">
      <c r="A45" s="446">
        <f>A44/B43</f>
        <v>1.7750000000000001</v>
      </c>
      <c r="B45" s="437"/>
      <c r="C45" s="430" t="s">
        <v>22</v>
      </c>
      <c r="D45" s="429"/>
      <c r="E45" s="450"/>
      <c r="F45" s="446">
        <f>A45</f>
        <v>1.7750000000000001</v>
      </c>
      <c r="G45" s="431"/>
      <c r="H45" s="451">
        <f>D45*B45/1000</f>
        <v>0</v>
      </c>
      <c r="I45" s="452">
        <f>G45*F45</f>
        <v>0</v>
      </c>
    </row>
    <row r="46" spans="1:9" s="441" customFormat="1" ht="15.95" customHeight="1">
      <c r="A46" s="446"/>
      <c r="B46" s="437"/>
      <c r="C46" s="430"/>
      <c r="D46" s="429"/>
      <c r="E46" s="450"/>
      <c r="F46" s="446"/>
      <c r="G46" s="431"/>
      <c r="H46" s="451"/>
      <c r="I46" s="452"/>
    </row>
    <row r="47" spans="1:9" s="441" customFormat="1" ht="15.95" customHeight="1">
      <c r="A47" s="446">
        <f>A44+A39+A34+A21+A28</f>
        <v>271.84908000000001</v>
      </c>
      <c r="B47" s="430"/>
      <c r="C47" s="437" t="s">
        <v>30</v>
      </c>
      <c r="D47" s="430"/>
      <c r="E47" s="431"/>
      <c r="F47" s="446">
        <f>F48*B43</f>
        <v>271.84908000000001</v>
      </c>
      <c r="G47" s="431"/>
      <c r="H47" s="428"/>
      <c r="I47" s="452">
        <f>SUM(I14:I46)</f>
        <v>271.84908000000001</v>
      </c>
    </row>
    <row r="48" spans="1:9" s="441" customFormat="1" ht="15.95" customHeight="1">
      <c r="A48" s="446">
        <f>A47/B43</f>
        <v>45.30818</v>
      </c>
      <c r="B48" s="430"/>
      <c r="C48" s="437" t="s">
        <v>22</v>
      </c>
      <c r="D48" s="430"/>
      <c r="E48" s="431"/>
      <c r="F48" s="446">
        <f>A48</f>
        <v>45.30818</v>
      </c>
      <c r="G48" s="431"/>
      <c r="H48" s="451"/>
      <c r="I48" s="452"/>
    </row>
    <row r="49" spans="2:9" s="441" customFormat="1" ht="15.75">
      <c r="C49" s="1353" t="s">
        <v>84</v>
      </c>
      <c r="D49" s="1353"/>
      <c r="E49" s="1353"/>
      <c r="F49" s="1353"/>
      <c r="G49" s="1353"/>
      <c r="H49" s="478"/>
      <c r="I49" s="423"/>
    </row>
    <row r="50" spans="2:9" s="441" customFormat="1" ht="15.75">
      <c r="C50" s="1353" t="s">
        <v>32</v>
      </c>
      <c r="D50" s="1353"/>
      <c r="E50" s="1353"/>
      <c r="F50" s="1353"/>
      <c r="G50" s="1353"/>
      <c r="H50" s="478"/>
      <c r="I50" s="423"/>
    </row>
    <row r="51" spans="2:9" s="441" customFormat="1" ht="15.75">
      <c r="B51" s="479"/>
      <c r="C51" s="479" t="s">
        <v>33</v>
      </c>
      <c r="D51" s="479"/>
      <c r="E51" s="479"/>
      <c r="F51" s="479"/>
      <c r="G51" s="479"/>
      <c r="H51" s="423"/>
      <c r="I51" s="423"/>
    </row>
    <row r="52" spans="2:9" s="422" customFormat="1"/>
  </sheetData>
  <mergeCells count="12">
    <mergeCell ref="F6:G6"/>
    <mergeCell ref="F8:G8"/>
    <mergeCell ref="C15:D15"/>
    <mergeCell ref="C49:G49"/>
    <mergeCell ref="C50:G50"/>
    <mergeCell ref="B2:G2"/>
    <mergeCell ref="B3:G3"/>
    <mergeCell ref="B4:B5"/>
    <mergeCell ref="C4:C5"/>
    <mergeCell ref="D4:D5"/>
    <mergeCell ref="E4:E5"/>
    <mergeCell ref="F5:G5"/>
  </mergeCells>
  <pageMargins left="0.7" right="0.7" top="0.75" bottom="0.75" header="0.3" footer="0.3"/>
  <pageSetup paperSize="9" scale="68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O87"/>
  <sheetViews>
    <sheetView view="pageBreakPreview" topLeftCell="A13" zoomScale="84" zoomScaleSheetLayoutView="84" workbookViewId="0">
      <selection activeCell="E50" sqref="E50"/>
    </sheetView>
  </sheetViews>
  <sheetFormatPr defaultRowHeight="15"/>
  <cols>
    <col min="1" max="1" width="13.28515625" style="480" customWidth="1"/>
    <col min="2" max="2" width="11.85546875" style="480" customWidth="1"/>
    <col min="3" max="3" width="56.7109375" style="480" customWidth="1"/>
    <col min="4" max="4" width="11.5703125" style="480" customWidth="1"/>
    <col min="5" max="5" width="11.28515625" style="480" customWidth="1"/>
    <col min="6" max="6" width="13.28515625" style="480" customWidth="1"/>
    <col min="7" max="7" width="11.7109375" style="480" customWidth="1"/>
    <col min="8" max="8" width="8.85546875" style="480" customWidth="1"/>
    <col min="9" max="9" width="13" style="480" customWidth="1"/>
    <col min="10" max="16384" width="9.140625" style="480"/>
  </cols>
  <sheetData>
    <row r="1" spans="1:9" s="422" customFormat="1">
      <c r="H1" s="423"/>
      <c r="I1" s="423"/>
    </row>
    <row r="2" spans="1:9" s="422" customFormat="1" ht="15.75">
      <c r="A2" s="424"/>
      <c r="B2" s="1336" t="s">
        <v>0</v>
      </c>
      <c r="C2" s="1336"/>
      <c r="D2" s="1336"/>
      <c r="E2" s="1336"/>
      <c r="F2" s="1336"/>
      <c r="G2" s="1336"/>
      <c r="H2" s="423"/>
      <c r="I2" s="423"/>
    </row>
    <row r="3" spans="1:9" s="422" customFormat="1" ht="12.75" customHeight="1">
      <c r="A3" s="424"/>
      <c r="B3" s="1336"/>
      <c r="C3" s="1336"/>
      <c r="D3" s="1336"/>
      <c r="E3" s="1336"/>
      <c r="F3" s="1336"/>
      <c r="G3" s="1336"/>
      <c r="H3" s="423"/>
      <c r="I3" s="423"/>
    </row>
    <row r="4" spans="1:9" s="422" customFormat="1" ht="30" customHeight="1">
      <c r="A4" s="424"/>
      <c r="B4" s="1337"/>
      <c r="C4" s="1339" t="s">
        <v>1</v>
      </c>
      <c r="D4" s="1341" t="s">
        <v>2</v>
      </c>
      <c r="E4" s="1343" t="s">
        <v>3</v>
      </c>
      <c r="F4" s="425"/>
      <c r="G4" s="426"/>
      <c r="H4" s="423"/>
      <c r="I4" s="423"/>
    </row>
    <row r="5" spans="1:9" s="422" customFormat="1" ht="40.5" customHeight="1">
      <c r="A5" s="427"/>
      <c r="B5" s="1338"/>
      <c r="C5" s="1340"/>
      <c r="D5" s="1342"/>
      <c r="E5" s="1344"/>
      <c r="F5" s="1345" t="s">
        <v>4</v>
      </c>
      <c r="G5" s="1346"/>
      <c r="H5" s="423"/>
      <c r="I5" s="423"/>
    </row>
    <row r="6" spans="1:9" s="422" customFormat="1" ht="15.95" customHeight="1">
      <c r="A6" s="428"/>
      <c r="B6" s="429"/>
      <c r="C6" s="430"/>
      <c r="D6" s="431"/>
      <c r="E6" s="432"/>
      <c r="F6" s="1347" t="s">
        <v>5</v>
      </c>
      <c r="G6" s="1348"/>
      <c r="H6" s="423"/>
      <c r="I6" s="423"/>
    </row>
    <row r="7" spans="1:9" s="422" customFormat="1" ht="15.95" customHeight="1">
      <c r="A7" s="428"/>
      <c r="B7" s="433"/>
      <c r="C7" s="430"/>
      <c r="D7" s="431"/>
      <c r="E7" s="432"/>
      <c r="F7" s="434"/>
      <c r="G7" s="436"/>
      <c r="H7" s="423"/>
      <c r="I7" s="423"/>
    </row>
    <row r="8" spans="1:9" s="422" customFormat="1" ht="15.95" customHeight="1">
      <c r="A8" s="428"/>
      <c r="B8" s="433"/>
      <c r="C8" s="430"/>
      <c r="D8" s="431"/>
      <c r="E8" s="432"/>
      <c r="F8" s="1349"/>
      <c r="G8" s="1350"/>
      <c r="H8" s="423"/>
      <c r="I8" s="423"/>
    </row>
    <row r="9" spans="1:9" s="422" customFormat="1" ht="15.95" customHeight="1">
      <c r="A9" s="428"/>
      <c r="B9" s="433"/>
      <c r="C9" s="437"/>
      <c r="D9" s="431"/>
      <c r="E9" s="432"/>
      <c r="F9" s="425"/>
      <c r="G9" s="438"/>
      <c r="H9" s="423"/>
      <c r="I9" s="423"/>
    </row>
    <row r="10" spans="1:9" s="422" customFormat="1" ht="15.95" customHeight="1">
      <c r="A10" s="439"/>
      <c r="B10" s="440"/>
      <c r="C10" s="430"/>
      <c r="D10" s="431"/>
      <c r="E10" s="432"/>
      <c r="F10" s="425"/>
      <c r="G10" s="438"/>
      <c r="H10" s="423"/>
      <c r="I10" s="423"/>
    </row>
    <row r="11" spans="1:9" s="422" customFormat="1" ht="20.100000000000001" customHeight="1">
      <c r="A11" s="424"/>
      <c r="B11" s="441"/>
      <c r="C11" s="442" t="s">
        <v>121</v>
      </c>
      <c r="D11" s="426"/>
      <c r="E11" s="425"/>
      <c r="F11" s="425"/>
      <c r="G11" s="426"/>
      <c r="H11" s="423"/>
      <c r="I11" s="423"/>
    </row>
    <row r="12" spans="1:9" s="422" customFormat="1" ht="75">
      <c r="A12" s="443" t="s">
        <v>6</v>
      </c>
      <c r="B12" s="444" t="s">
        <v>7</v>
      </c>
      <c r="C12" s="444" t="s">
        <v>8</v>
      </c>
      <c r="D12" s="444" t="s">
        <v>9</v>
      </c>
      <c r="E12" s="445" t="s">
        <v>10</v>
      </c>
      <c r="F12" s="444" t="s">
        <v>11</v>
      </c>
      <c r="G12" s="445" t="s">
        <v>12</v>
      </c>
      <c r="H12" s="423"/>
      <c r="I12" s="423"/>
    </row>
    <row r="13" spans="1:9" s="422" customFormat="1" ht="20.100000000000001" customHeight="1">
      <c r="A13" s="446"/>
      <c r="B13" s="447"/>
      <c r="C13" s="448">
        <v>45240</v>
      </c>
      <c r="D13" s="444"/>
      <c r="E13" s="445"/>
      <c r="F13" s="447"/>
      <c r="G13" s="445"/>
      <c r="H13" s="423"/>
      <c r="I13" s="423"/>
    </row>
    <row r="14" spans="1:9" s="546" customFormat="1" ht="20.100000000000001" customHeight="1">
      <c r="A14" s="538"/>
      <c r="B14" s="539"/>
      <c r="C14" s="540" t="s">
        <v>48</v>
      </c>
      <c r="D14" s="541"/>
      <c r="E14" s="542"/>
      <c r="F14" s="538"/>
      <c r="G14" s="543"/>
      <c r="H14" s="544"/>
      <c r="I14" s="545"/>
    </row>
    <row r="15" spans="1:9" s="556" customFormat="1" ht="15.95" customHeight="1">
      <c r="A15" s="547"/>
      <c r="B15" s="548">
        <v>200</v>
      </c>
      <c r="C15" s="549" t="s">
        <v>122</v>
      </c>
      <c r="D15" s="550"/>
      <c r="E15" s="551"/>
      <c r="F15" s="552"/>
      <c r="G15" s="553"/>
      <c r="H15" s="554"/>
      <c r="I15" s="555"/>
    </row>
    <row r="16" spans="1:9" s="556" customFormat="1" ht="15.95" customHeight="1">
      <c r="A16" s="547">
        <f>E16*F16</f>
        <v>29.6</v>
      </c>
      <c r="B16" s="557">
        <v>16</v>
      </c>
      <c r="C16" s="550" t="s">
        <v>63</v>
      </c>
      <c r="D16" s="557">
        <v>50</v>
      </c>
      <c r="E16" s="553">
        <f>D16*B16/1000</f>
        <v>0.8</v>
      </c>
      <c r="F16" s="547">
        <v>37</v>
      </c>
      <c r="G16" s="558">
        <f>E16</f>
        <v>0.8</v>
      </c>
      <c r="H16" s="554">
        <f t="shared" ref="H16:H22" si="0">D16*B16/1000</f>
        <v>0.8</v>
      </c>
      <c r="I16" s="555">
        <f t="shared" ref="I16:I22" si="1">G16*F16</f>
        <v>29.6</v>
      </c>
    </row>
    <row r="17" spans="1:15" s="556" customFormat="1" ht="15.95" customHeight="1">
      <c r="A17" s="547">
        <f>E17*F17</f>
        <v>47.6128</v>
      </c>
      <c r="B17" s="557">
        <v>16</v>
      </c>
      <c r="C17" s="550" t="s">
        <v>34</v>
      </c>
      <c r="D17" s="557">
        <v>5</v>
      </c>
      <c r="E17" s="553">
        <f>D17*B17/1000</f>
        <v>0.08</v>
      </c>
      <c r="F17" s="547">
        <v>595.16</v>
      </c>
      <c r="G17" s="559">
        <f>E17+E61</f>
        <v>0.16</v>
      </c>
      <c r="H17" s="554">
        <f t="shared" si="0"/>
        <v>0.08</v>
      </c>
      <c r="I17" s="555">
        <f t="shared" si="1"/>
        <v>95.2256</v>
      </c>
    </row>
    <row r="18" spans="1:15" s="556" customFormat="1" ht="15.95" customHeight="1">
      <c r="A18" s="547">
        <f>E18*F18</f>
        <v>153.08799999999999</v>
      </c>
      <c r="B18" s="557">
        <v>16</v>
      </c>
      <c r="C18" s="550" t="s">
        <v>35</v>
      </c>
      <c r="D18" s="557">
        <v>23</v>
      </c>
      <c r="E18" s="553">
        <f>D18*B18/1000</f>
        <v>0.36799999999999999</v>
      </c>
      <c r="F18" s="547">
        <v>416</v>
      </c>
      <c r="G18" s="558">
        <f>E18</f>
        <v>0.36799999999999999</v>
      </c>
      <c r="H18" s="554">
        <f t="shared" si="0"/>
        <v>0.36799999999999999</v>
      </c>
      <c r="I18" s="555">
        <f t="shared" si="1"/>
        <v>153.08799999999999</v>
      </c>
    </row>
    <row r="19" spans="1:15" s="109" customFormat="1" ht="15.95" customHeight="1">
      <c r="A19" s="105">
        <f>E19*F19</f>
        <v>5.8608000000000002</v>
      </c>
      <c r="B19" s="557">
        <v>16</v>
      </c>
      <c r="C19" s="102" t="s">
        <v>36</v>
      </c>
      <c r="D19" s="103">
        <v>5</v>
      </c>
      <c r="E19" s="104">
        <f>D19*B19/1000</f>
        <v>0.08</v>
      </c>
      <c r="F19" s="105">
        <v>73.260000000000005</v>
      </c>
      <c r="G19" s="106">
        <f>E19+E26+E42+E68</f>
        <v>0.59200000000000008</v>
      </c>
      <c r="H19" s="107">
        <f t="shared" si="0"/>
        <v>0.08</v>
      </c>
      <c r="I19" s="108">
        <f t="shared" si="1"/>
        <v>43.369920000000008</v>
      </c>
    </row>
    <row r="20" spans="1:15" s="556" customFormat="1" ht="15.95" customHeight="1">
      <c r="A20" s="547">
        <f>E20*F20</f>
        <v>0.25600000000000001</v>
      </c>
      <c r="B20" s="557">
        <v>16</v>
      </c>
      <c r="C20" s="550" t="s">
        <v>37</v>
      </c>
      <c r="D20" s="557">
        <v>1</v>
      </c>
      <c r="E20" s="553">
        <f>D20*B20/1000</f>
        <v>1.6E-2</v>
      </c>
      <c r="F20" s="547">
        <v>16</v>
      </c>
      <c r="G20" s="559">
        <f>E20+E46+E55+E62</f>
        <v>6.4000000000000001E-2</v>
      </c>
      <c r="H20" s="554">
        <f t="shared" si="0"/>
        <v>1.6E-2</v>
      </c>
      <c r="I20" s="555">
        <f t="shared" si="1"/>
        <v>1.024</v>
      </c>
    </row>
    <row r="21" spans="1:15" s="556" customFormat="1" ht="15.95" customHeight="1">
      <c r="A21" s="547">
        <f>SUM(A16:A20)</f>
        <v>236.41759999999999</v>
      </c>
      <c r="B21" s="557"/>
      <c r="C21" s="550" t="s">
        <v>21</v>
      </c>
      <c r="D21" s="557"/>
      <c r="E21" s="553"/>
      <c r="F21" s="547"/>
      <c r="G21" s="559"/>
      <c r="H21" s="554">
        <f t="shared" si="0"/>
        <v>0</v>
      </c>
      <c r="I21" s="555">
        <f t="shared" si="1"/>
        <v>0</v>
      </c>
    </row>
    <row r="22" spans="1:15" s="556" customFormat="1" ht="15.95" customHeight="1">
      <c r="A22" s="560">
        <f>A21/B20</f>
        <v>14.7761</v>
      </c>
      <c r="B22" s="550"/>
      <c r="C22" s="550" t="s">
        <v>22</v>
      </c>
      <c r="D22" s="557"/>
      <c r="E22" s="553"/>
      <c r="F22" s="560">
        <f>A22</f>
        <v>14.7761</v>
      </c>
      <c r="G22" s="559"/>
      <c r="H22" s="554">
        <f t="shared" si="0"/>
        <v>0</v>
      </c>
      <c r="I22" s="555">
        <f t="shared" si="1"/>
        <v>0</v>
      </c>
    </row>
    <row r="23" spans="1:15" s="556" customFormat="1" ht="15.95" customHeight="1">
      <c r="A23" s="560"/>
      <c r="B23" s="550"/>
      <c r="C23" s="550"/>
      <c r="D23" s="557"/>
      <c r="E23" s="553"/>
      <c r="F23" s="560"/>
      <c r="G23" s="559"/>
      <c r="H23" s="554"/>
      <c r="I23" s="555"/>
    </row>
    <row r="24" spans="1:15" s="109" customFormat="1" ht="15.95" customHeight="1">
      <c r="A24" s="111"/>
      <c r="B24" s="112">
        <v>200</v>
      </c>
      <c r="C24" s="113" t="s">
        <v>38</v>
      </c>
      <c r="D24" s="114"/>
      <c r="E24" s="115"/>
      <c r="F24" s="116"/>
      <c r="G24" s="104"/>
      <c r="H24" s="107"/>
      <c r="I24" s="108"/>
      <c r="O24" s="109" t="s">
        <v>23</v>
      </c>
    </row>
    <row r="25" spans="1:15" s="109" customFormat="1" ht="15.95" customHeight="1">
      <c r="A25" s="105">
        <f>E25*F25</f>
        <v>7.6000000000000005</v>
      </c>
      <c r="B25" s="103">
        <v>16</v>
      </c>
      <c r="C25" s="102" t="s">
        <v>39</v>
      </c>
      <c r="D25" s="103">
        <v>1</v>
      </c>
      <c r="E25" s="104">
        <f>D25*B25/1000</f>
        <v>1.6E-2</v>
      </c>
      <c r="F25" s="105">
        <v>475</v>
      </c>
      <c r="G25" s="106">
        <f>E25</f>
        <v>1.6E-2</v>
      </c>
      <c r="H25" s="107">
        <f>D25*B25/1000</f>
        <v>1.6E-2</v>
      </c>
      <c r="I25" s="108">
        <f>G25*F25</f>
        <v>7.6000000000000005</v>
      </c>
    </row>
    <row r="26" spans="1:15" s="109" customFormat="1" ht="15.95" customHeight="1">
      <c r="A26" s="105">
        <f>E26*F26</f>
        <v>11.7216</v>
      </c>
      <c r="B26" s="103">
        <v>16</v>
      </c>
      <c r="C26" s="102" t="s">
        <v>36</v>
      </c>
      <c r="D26" s="103">
        <v>10</v>
      </c>
      <c r="E26" s="104">
        <f>D26*B26/1000</f>
        <v>0.16</v>
      </c>
      <c r="F26" s="105">
        <v>73.260000000000005</v>
      </c>
      <c r="G26" s="106"/>
      <c r="H26" s="107">
        <f>D26*B26/1000</f>
        <v>0.16</v>
      </c>
      <c r="I26" s="108">
        <f>G26*F26</f>
        <v>0</v>
      </c>
    </row>
    <row r="27" spans="1:15" s="109" customFormat="1" ht="15.95" customHeight="1">
      <c r="A27" s="105">
        <f>SUM(A25:A26)</f>
        <v>19.3216</v>
      </c>
      <c r="B27" s="114"/>
      <c r="C27" s="114" t="s">
        <v>21</v>
      </c>
      <c r="D27" s="103"/>
      <c r="E27" s="104"/>
      <c r="F27" s="105"/>
      <c r="G27" s="115"/>
      <c r="H27" s="107">
        <f>D27*B27/1000</f>
        <v>0</v>
      </c>
      <c r="I27" s="108">
        <f>G27*F27</f>
        <v>0</v>
      </c>
    </row>
    <row r="28" spans="1:15" s="109" customFormat="1" ht="15.95" customHeight="1">
      <c r="A28" s="117">
        <f>A27/B25</f>
        <v>1.2076</v>
      </c>
      <c r="B28" s="118"/>
      <c r="C28" s="114" t="s">
        <v>22</v>
      </c>
      <c r="D28" s="103"/>
      <c r="E28" s="104"/>
      <c r="F28" s="117">
        <f>A28</f>
        <v>1.2076</v>
      </c>
      <c r="G28" s="115"/>
      <c r="H28" s="107">
        <f>D28*B28/1000</f>
        <v>0</v>
      </c>
      <c r="I28" s="108">
        <f>G28*F28</f>
        <v>0</v>
      </c>
    </row>
    <row r="29" spans="1:15" s="109" customFormat="1" ht="15.95" customHeight="1">
      <c r="A29" s="117"/>
      <c r="B29" s="114"/>
      <c r="C29" s="119"/>
      <c r="D29" s="120"/>
      <c r="E29" s="104"/>
      <c r="F29" s="117"/>
      <c r="G29" s="104"/>
      <c r="H29" s="107"/>
      <c r="I29" s="108"/>
    </row>
    <row r="30" spans="1:15" s="546" customFormat="1" ht="15.95" customHeight="1">
      <c r="A30" s="561"/>
      <c r="B30" s="562">
        <v>20</v>
      </c>
      <c r="C30" s="563" t="s">
        <v>26</v>
      </c>
      <c r="D30" s="564"/>
      <c r="E30" s="543"/>
      <c r="F30" s="565"/>
      <c r="G30" s="543"/>
      <c r="H30" s="544"/>
      <c r="I30" s="545"/>
    </row>
    <row r="31" spans="1:15" s="546" customFormat="1" ht="15.95" customHeight="1">
      <c r="A31" s="566">
        <f>E31*F31</f>
        <v>23.36</v>
      </c>
      <c r="B31" s="541">
        <v>16</v>
      </c>
      <c r="C31" s="567" t="s">
        <v>97</v>
      </c>
      <c r="D31" s="541">
        <v>20</v>
      </c>
      <c r="E31" s="542">
        <f>D31*B31/1000</f>
        <v>0.32</v>
      </c>
      <c r="F31" s="566">
        <v>73</v>
      </c>
      <c r="G31" s="568">
        <f>E31+E54+E73</f>
        <v>0.92799999999999994</v>
      </c>
      <c r="H31" s="544">
        <f>D31*B31/1000</f>
        <v>0.32</v>
      </c>
      <c r="I31" s="545">
        <f>G31*F31</f>
        <v>67.744</v>
      </c>
    </row>
    <row r="32" spans="1:15" s="546" customFormat="1" ht="15.95" customHeight="1">
      <c r="A32" s="566">
        <f>SUM(A31)</f>
        <v>23.36</v>
      </c>
      <c r="B32" s="564"/>
      <c r="C32" s="564" t="s">
        <v>21</v>
      </c>
      <c r="D32" s="541"/>
      <c r="E32" s="542"/>
      <c r="F32" s="566"/>
      <c r="G32" s="543"/>
      <c r="H32" s="544">
        <f>D32*B32/1000</f>
        <v>0</v>
      </c>
      <c r="I32" s="545">
        <f>G32*F32</f>
        <v>0</v>
      </c>
    </row>
    <row r="33" spans="1:9" s="546" customFormat="1" ht="15.95" customHeight="1">
      <c r="A33" s="538">
        <f>A32/B31</f>
        <v>1.46</v>
      </c>
      <c r="B33" s="539"/>
      <c r="C33" s="564" t="s">
        <v>22</v>
      </c>
      <c r="D33" s="541"/>
      <c r="E33" s="542"/>
      <c r="F33" s="538">
        <f>A33</f>
        <v>1.46</v>
      </c>
      <c r="G33" s="543"/>
      <c r="H33" s="544">
        <f>D33*B33/1000</f>
        <v>0</v>
      </c>
      <c r="I33" s="545">
        <f>G33*F33</f>
        <v>0</v>
      </c>
    </row>
    <row r="34" spans="1:9" s="546" customFormat="1" ht="20.100000000000001" customHeight="1">
      <c r="A34" s="538"/>
      <c r="B34" s="539"/>
      <c r="C34" s="540" t="s">
        <v>49</v>
      </c>
      <c r="D34" s="541"/>
      <c r="E34" s="542"/>
      <c r="F34" s="538"/>
      <c r="G34" s="543"/>
      <c r="H34" s="544"/>
      <c r="I34" s="545"/>
    </row>
    <row r="35" spans="1:9" s="165" customFormat="1" ht="15.95" customHeight="1">
      <c r="A35" s="156"/>
      <c r="B35" s="157" t="s">
        <v>105</v>
      </c>
      <c r="C35" s="158" t="s">
        <v>124</v>
      </c>
      <c r="D35" s="159"/>
      <c r="E35" s="160"/>
      <c r="F35" s="161"/>
      <c r="G35" s="162"/>
      <c r="H35" s="163"/>
      <c r="I35" s="164"/>
    </row>
    <row r="36" spans="1:9" s="165" customFormat="1" ht="15.95" customHeight="1">
      <c r="A36" s="156">
        <f>E36*F36</f>
        <v>196.24800000000002</v>
      </c>
      <c r="B36" s="166">
        <v>16</v>
      </c>
      <c r="C36" s="159" t="s">
        <v>123</v>
      </c>
      <c r="D36" s="166">
        <v>34</v>
      </c>
      <c r="E36" s="162">
        <f t="shared" ref="E36:E43" si="2">D36*B36/1000</f>
        <v>0.54400000000000004</v>
      </c>
      <c r="F36" s="156">
        <v>360.75</v>
      </c>
      <c r="G36" s="167">
        <f>E36</f>
        <v>0.54400000000000004</v>
      </c>
      <c r="H36" s="163">
        <f t="shared" ref="H36:H48" si="3">D36*B36/1000</f>
        <v>0.54400000000000004</v>
      </c>
      <c r="I36" s="164">
        <f t="shared" ref="I36:I48" si="4">G36*F36</f>
        <v>196.24800000000002</v>
      </c>
    </row>
    <row r="37" spans="1:9" s="165" customFormat="1" ht="15.95" customHeight="1">
      <c r="A37" s="156">
        <f t="shared" ref="A37:A42" si="5">E37*F37</f>
        <v>9.2799999999999994</v>
      </c>
      <c r="B37" s="166">
        <v>16</v>
      </c>
      <c r="C37" s="159" t="s">
        <v>98</v>
      </c>
      <c r="D37" s="166">
        <v>20</v>
      </c>
      <c r="E37" s="162">
        <f t="shared" ref="E37:E41" si="6">D37*B37/1000</f>
        <v>0.32</v>
      </c>
      <c r="F37" s="156">
        <v>29</v>
      </c>
      <c r="G37" s="167">
        <f>E37</f>
        <v>0.32</v>
      </c>
      <c r="H37" s="163">
        <f t="shared" ref="H37:H41" si="7">D37*B37/1000</f>
        <v>0.32</v>
      </c>
      <c r="I37" s="164">
        <f t="shared" ref="I37:I41" si="8">G37*F37</f>
        <v>9.2799999999999994</v>
      </c>
    </row>
    <row r="38" spans="1:9" s="165" customFormat="1" ht="15.95" customHeight="1">
      <c r="A38" s="156">
        <f t="shared" si="5"/>
        <v>7.5033599999999998</v>
      </c>
      <c r="B38" s="166">
        <v>16</v>
      </c>
      <c r="C38" s="159" t="s">
        <v>103</v>
      </c>
      <c r="D38" s="166">
        <v>24</v>
      </c>
      <c r="E38" s="162">
        <f t="shared" si="6"/>
        <v>0.38400000000000001</v>
      </c>
      <c r="F38" s="156">
        <v>19.54</v>
      </c>
      <c r="G38" s="167">
        <f>E38+E60</f>
        <v>3.9359999999999999</v>
      </c>
      <c r="H38" s="163">
        <f t="shared" si="7"/>
        <v>0.38400000000000001</v>
      </c>
      <c r="I38" s="164">
        <f t="shared" si="8"/>
        <v>76.909439999999989</v>
      </c>
    </row>
    <row r="39" spans="1:9" s="165" customFormat="1" ht="15.95" customHeight="1">
      <c r="A39" s="156">
        <f t="shared" si="5"/>
        <v>6.08</v>
      </c>
      <c r="B39" s="166">
        <v>16</v>
      </c>
      <c r="C39" s="159" t="s">
        <v>88</v>
      </c>
      <c r="D39" s="166">
        <v>10</v>
      </c>
      <c r="E39" s="162">
        <f t="shared" si="6"/>
        <v>0.16</v>
      </c>
      <c r="F39" s="156">
        <v>38</v>
      </c>
      <c r="G39" s="167">
        <f>E39</f>
        <v>0.16</v>
      </c>
      <c r="H39" s="163">
        <f t="shared" si="7"/>
        <v>0.16</v>
      </c>
      <c r="I39" s="164">
        <f t="shared" si="8"/>
        <v>6.08</v>
      </c>
    </row>
    <row r="40" spans="1:9" s="165" customFormat="1" ht="15.95" customHeight="1">
      <c r="A40" s="156">
        <f t="shared" si="5"/>
        <v>7.7984</v>
      </c>
      <c r="B40" s="166">
        <v>16</v>
      </c>
      <c r="C40" s="159" t="s">
        <v>17</v>
      </c>
      <c r="D40" s="166">
        <v>4</v>
      </c>
      <c r="E40" s="162">
        <f t="shared" si="6"/>
        <v>6.4000000000000001E-2</v>
      </c>
      <c r="F40" s="156">
        <v>121.85</v>
      </c>
      <c r="G40" s="167">
        <f>E40+E52</f>
        <v>0.224</v>
      </c>
      <c r="H40" s="163">
        <f t="shared" si="7"/>
        <v>6.4000000000000001E-2</v>
      </c>
      <c r="I40" s="164">
        <f t="shared" si="8"/>
        <v>27.2944</v>
      </c>
    </row>
    <row r="41" spans="1:9" s="165" customFormat="1" ht="15.95" customHeight="1">
      <c r="A41" s="156">
        <f t="shared" si="5"/>
        <v>4.6399999999999997</v>
      </c>
      <c r="B41" s="166">
        <v>16</v>
      </c>
      <c r="C41" s="159" t="s">
        <v>99</v>
      </c>
      <c r="D41" s="166">
        <v>10</v>
      </c>
      <c r="E41" s="162">
        <f t="shared" si="6"/>
        <v>0.16</v>
      </c>
      <c r="F41" s="156">
        <v>29</v>
      </c>
      <c r="G41" s="167">
        <f>E41</f>
        <v>0.16</v>
      </c>
      <c r="H41" s="163">
        <f t="shared" si="7"/>
        <v>0.16</v>
      </c>
      <c r="I41" s="164">
        <f t="shared" si="8"/>
        <v>4.6399999999999997</v>
      </c>
    </row>
    <row r="42" spans="1:9" s="109" customFormat="1" ht="15.95" customHeight="1">
      <c r="A42" s="156">
        <f t="shared" si="5"/>
        <v>2.3443200000000002</v>
      </c>
      <c r="B42" s="166">
        <v>16</v>
      </c>
      <c r="C42" s="102" t="s">
        <v>36</v>
      </c>
      <c r="D42" s="103">
        <v>2</v>
      </c>
      <c r="E42" s="104">
        <f>D42*B42/1000</f>
        <v>3.2000000000000001E-2</v>
      </c>
      <c r="F42" s="105">
        <v>73.260000000000005</v>
      </c>
      <c r="G42" s="106"/>
      <c r="H42" s="107">
        <f>D42*B42/1000</f>
        <v>3.2000000000000001E-2</v>
      </c>
      <c r="I42" s="108">
        <f>G42*F42</f>
        <v>0</v>
      </c>
    </row>
    <row r="43" spans="1:9" s="165" customFormat="1" ht="15.95" customHeight="1">
      <c r="A43" s="156">
        <f t="shared" ref="A43:A46" si="9">E43*F43</f>
        <v>17.28</v>
      </c>
      <c r="B43" s="166">
        <v>16</v>
      </c>
      <c r="C43" s="159" t="s">
        <v>125</v>
      </c>
      <c r="D43" s="166">
        <v>40</v>
      </c>
      <c r="E43" s="162">
        <f t="shared" si="2"/>
        <v>0.64</v>
      </c>
      <c r="F43" s="156">
        <v>27</v>
      </c>
      <c r="G43" s="167">
        <f>E43</f>
        <v>0.64</v>
      </c>
      <c r="H43" s="163">
        <f t="shared" si="3"/>
        <v>0.64</v>
      </c>
      <c r="I43" s="164">
        <f t="shared" si="4"/>
        <v>17.28</v>
      </c>
    </row>
    <row r="44" spans="1:9" s="546" customFormat="1" ht="15.95" customHeight="1">
      <c r="A44" s="156">
        <f t="shared" si="9"/>
        <v>11.059200000000001</v>
      </c>
      <c r="B44" s="166">
        <v>16</v>
      </c>
      <c r="C44" s="567" t="s">
        <v>19</v>
      </c>
      <c r="D44" s="541">
        <v>6</v>
      </c>
      <c r="E44" s="542">
        <f>B44*D44/1000</f>
        <v>9.6000000000000002E-2</v>
      </c>
      <c r="F44" s="566">
        <v>115.2</v>
      </c>
      <c r="G44" s="167">
        <f>E44</f>
        <v>9.6000000000000002E-2</v>
      </c>
      <c r="H44" s="544">
        <f t="shared" si="3"/>
        <v>9.6000000000000002E-2</v>
      </c>
      <c r="I44" s="545">
        <f t="shared" si="4"/>
        <v>11.059200000000001</v>
      </c>
    </row>
    <row r="45" spans="1:9" s="405" customFormat="1">
      <c r="A45" s="398">
        <f>E45*F45</f>
        <v>23.7</v>
      </c>
      <c r="B45" s="166">
        <v>16</v>
      </c>
      <c r="C45" s="399" t="s">
        <v>101</v>
      </c>
      <c r="D45" s="400">
        <v>9.375</v>
      </c>
      <c r="E45" s="401">
        <f>D45*B45/1000</f>
        <v>0.15</v>
      </c>
      <c r="F45" s="398">
        <v>158</v>
      </c>
      <c r="G45" s="402">
        <f>E45</f>
        <v>0.15</v>
      </c>
      <c r="H45" s="403">
        <f>D45*B45/1000</f>
        <v>0.15</v>
      </c>
      <c r="I45" s="404">
        <f>G45*F45</f>
        <v>23.7</v>
      </c>
    </row>
    <row r="46" spans="1:9" s="165" customFormat="1" ht="15.95" customHeight="1">
      <c r="A46" s="156">
        <f t="shared" si="9"/>
        <v>0.25600000000000001</v>
      </c>
      <c r="B46" s="166">
        <v>16</v>
      </c>
      <c r="C46" s="159" t="s">
        <v>37</v>
      </c>
      <c r="D46" s="166">
        <v>1</v>
      </c>
      <c r="E46" s="162">
        <f>D46*B46/1000</f>
        <v>1.6E-2</v>
      </c>
      <c r="F46" s="156">
        <v>16</v>
      </c>
      <c r="G46" s="167"/>
      <c r="H46" s="163">
        <f t="shared" si="3"/>
        <v>1.6E-2</v>
      </c>
      <c r="I46" s="164">
        <f t="shared" si="4"/>
        <v>0</v>
      </c>
    </row>
    <row r="47" spans="1:9" s="165" customFormat="1" ht="15.95" customHeight="1">
      <c r="A47" s="156">
        <f>SUM(A36:A46)</f>
        <v>286.18927999999994</v>
      </c>
      <c r="B47" s="166"/>
      <c r="C47" s="159" t="s">
        <v>21</v>
      </c>
      <c r="D47" s="166"/>
      <c r="E47" s="162"/>
      <c r="F47" s="156"/>
      <c r="G47" s="167"/>
      <c r="H47" s="163">
        <f t="shared" si="3"/>
        <v>0</v>
      </c>
      <c r="I47" s="164">
        <f t="shared" si="4"/>
        <v>0</v>
      </c>
    </row>
    <row r="48" spans="1:9" s="165" customFormat="1" ht="15.95" customHeight="1">
      <c r="A48" s="168">
        <f>A47/B46</f>
        <v>17.886829999999996</v>
      </c>
      <c r="B48" s="159"/>
      <c r="C48" s="159" t="s">
        <v>22</v>
      </c>
      <c r="D48" s="166"/>
      <c r="E48" s="162"/>
      <c r="F48" s="168">
        <f>A48</f>
        <v>17.886829999999996</v>
      </c>
      <c r="G48" s="167"/>
      <c r="H48" s="163">
        <f t="shared" si="3"/>
        <v>0</v>
      </c>
      <c r="I48" s="164">
        <f t="shared" si="4"/>
        <v>0</v>
      </c>
    </row>
    <row r="49" spans="1:15" s="165" customFormat="1" ht="15.95" customHeight="1">
      <c r="A49" s="168"/>
      <c r="B49" s="159"/>
      <c r="C49" s="169"/>
      <c r="D49" s="170"/>
      <c r="E49" s="162"/>
      <c r="F49" s="168"/>
      <c r="G49" s="167"/>
      <c r="H49" s="163"/>
      <c r="I49" s="164"/>
    </row>
    <row r="50" spans="1:15" s="441" customFormat="1" ht="15.95" customHeight="1">
      <c r="A50" s="453"/>
      <c r="B50" s="454">
        <v>100</v>
      </c>
      <c r="C50" s="1351" t="s">
        <v>111</v>
      </c>
      <c r="D50" s="1352"/>
      <c r="E50" s="450"/>
      <c r="F50" s="429"/>
      <c r="G50" s="450"/>
      <c r="H50" s="451"/>
      <c r="I50" s="452"/>
    </row>
    <row r="51" spans="1:15" s="441" customFormat="1" ht="15.95" customHeight="1">
      <c r="A51" s="453">
        <f t="shared" ref="A51:A55" si="10">E51*F51</f>
        <v>458.90880000000004</v>
      </c>
      <c r="B51" s="429">
        <v>16</v>
      </c>
      <c r="C51" s="430" t="s">
        <v>112</v>
      </c>
      <c r="D51" s="429">
        <v>140</v>
      </c>
      <c r="E51" s="450">
        <f>B51*D51/1000</f>
        <v>2.2400000000000002</v>
      </c>
      <c r="F51" s="453">
        <v>204.87</v>
      </c>
      <c r="G51" s="455">
        <f>E51</f>
        <v>2.2400000000000002</v>
      </c>
      <c r="H51" s="451">
        <f>D51*B51/1000</f>
        <v>2.2400000000000002</v>
      </c>
      <c r="I51" s="452">
        <f>G51*F51</f>
        <v>458.90880000000004</v>
      </c>
    </row>
    <row r="52" spans="1:15" s="462" customFormat="1" ht="15.95" customHeight="1">
      <c r="A52" s="453">
        <f t="shared" si="10"/>
        <v>19.495999999999999</v>
      </c>
      <c r="B52" s="429">
        <v>16</v>
      </c>
      <c r="C52" s="456" t="s">
        <v>17</v>
      </c>
      <c r="D52" s="457">
        <v>10</v>
      </c>
      <c r="E52" s="458">
        <f>D52*B52/1000</f>
        <v>0.16</v>
      </c>
      <c r="F52" s="459">
        <v>121.85</v>
      </c>
      <c r="G52" s="455"/>
      <c r="H52" s="460">
        <f>D52*B52/1000</f>
        <v>0.16</v>
      </c>
      <c r="I52" s="461">
        <f>G52*F52</f>
        <v>0</v>
      </c>
    </row>
    <row r="53" spans="1:15" s="469" customFormat="1" ht="15.95" customHeight="1">
      <c r="A53" s="453">
        <f t="shared" si="10"/>
        <v>4.6399999999999997</v>
      </c>
      <c r="B53" s="429">
        <v>16</v>
      </c>
      <c r="C53" s="463" t="s">
        <v>18</v>
      </c>
      <c r="D53" s="464">
        <v>10</v>
      </c>
      <c r="E53" s="465">
        <f>D53*B53/1000</f>
        <v>0.16</v>
      </c>
      <c r="F53" s="466">
        <v>29</v>
      </c>
      <c r="G53" s="455">
        <f>E53</f>
        <v>0.16</v>
      </c>
      <c r="H53" s="467">
        <f t="shared" ref="H53" si="11">D53*B53/1000</f>
        <v>0.16</v>
      </c>
      <c r="I53" s="468">
        <f t="shared" ref="I53" si="12">G53*F53</f>
        <v>4.6399999999999997</v>
      </c>
    </row>
    <row r="54" spans="1:15" s="441" customFormat="1" ht="15.95" customHeight="1">
      <c r="A54" s="453">
        <f t="shared" si="10"/>
        <v>21.023999999999997</v>
      </c>
      <c r="B54" s="429">
        <v>16</v>
      </c>
      <c r="C54" s="470" t="s">
        <v>27</v>
      </c>
      <c r="D54" s="429">
        <v>18</v>
      </c>
      <c r="E54" s="450">
        <f>D54*B54/1000</f>
        <v>0.28799999999999998</v>
      </c>
      <c r="F54" s="453">
        <v>73</v>
      </c>
      <c r="G54" s="455"/>
      <c r="H54" s="451">
        <f>D54*B54/1000</f>
        <v>0.28799999999999998</v>
      </c>
      <c r="I54" s="452">
        <f>G54*F54</f>
        <v>0</v>
      </c>
    </row>
    <row r="55" spans="1:15" s="441" customFormat="1" ht="15.95" customHeight="1">
      <c r="A55" s="453">
        <f t="shared" si="10"/>
        <v>0.25600000000000001</v>
      </c>
      <c r="B55" s="429">
        <v>16</v>
      </c>
      <c r="C55" s="470" t="s">
        <v>20</v>
      </c>
      <c r="D55" s="429">
        <v>1</v>
      </c>
      <c r="E55" s="450">
        <f>B55*D55/1000</f>
        <v>1.6E-2</v>
      </c>
      <c r="F55" s="453">
        <v>16</v>
      </c>
      <c r="G55" s="455"/>
      <c r="H55" s="451">
        <f>D55*B55/1000</f>
        <v>1.6E-2</v>
      </c>
      <c r="I55" s="452">
        <f>G55*F55</f>
        <v>0</v>
      </c>
    </row>
    <row r="56" spans="1:15" s="441" customFormat="1" ht="15.95" customHeight="1">
      <c r="A56" s="453">
        <f>SUM(A51:A55)</f>
        <v>504.32479999999998</v>
      </c>
      <c r="B56" s="429"/>
      <c r="C56" s="471" t="s">
        <v>21</v>
      </c>
      <c r="D56" s="429"/>
      <c r="E56" s="450"/>
      <c r="F56" s="453"/>
      <c r="G56" s="472"/>
      <c r="H56" s="451">
        <f>D56*B56/1000</f>
        <v>0</v>
      </c>
      <c r="I56" s="452">
        <f>G56*F56</f>
        <v>0</v>
      </c>
    </row>
    <row r="57" spans="1:15" s="441" customFormat="1" ht="15.95" customHeight="1">
      <c r="A57" s="446">
        <f>A56/B51</f>
        <v>31.520299999999999</v>
      </c>
      <c r="B57" s="429"/>
      <c r="C57" s="471" t="s">
        <v>22</v>
      </c>
      <c r="D57" s="429"/>
      <c r="E57" s="450"/>
      <c r="F57" s="446">
        <f>A57</f>
        <v>31.520299999999999</v>
      </c>
      <c r="G57" s="472"/>
      <c r="H57" s="451">
        <f>D57*B57/1000</f>
        <v>0</v>
      </c>
      <c r="I57" s="452">
        <f>G57*F57</f>
        <v>0</v>
      </c>
    </row>
    <row r="58" spans="1:15" s="441" customFormat="1" ht="15.95" customHeight="1">
      <c r="A58" s="446"/>
      <c r="B58" s="429"/>
      <c r="C58" s="473"/>
      <c r="D58" s="433"/>
      <c r="E58" s="450"/>
      <c r="F58" s="446"/>
      <c r="G58" s="455"/>
      <c r="H58" s="451"/>
      <c r="I58" s="452"/>
    </row>
    <row r="59" spans="1:15" s="441" customFormat="1" ht="15.95" customHeight="1">
      <c r="A59" s="474"/>
      <c r="B59" s="454">
        <v>150</v>
      </c>
      <c r="C59" s="475" t="s">
        <v>120</v>
      </c>
      <c r="D59" s="430"/>
      <c r="E59" s="431"/>
      <c r="F59" s="476"/>
      <c r="G59" s="450"/>
      <c r="H59" s="451"/>
      <c r="I59" s="452"/>
      <c r="O59" s="441" t="s">
        <v>23</v>
      </c>
    </row>
    <row r="60" spans="1:15" s="441" customFormat="1" ht="15.95" customHeight="1">
      <c r="A60" s="453">
        <f>E60*F60</f>
        <v>69.406080000000003</v>
      </c>
      <c r="B60" s="429">
        <v>16</v>
      </c>
      <c r="C60" s="470" t="s">
        <v>103</v>
      </c>
      <c r="D60" s="429">
        <v>222</v>
      </c>
      <c r="E60" s="450">
        <f>D60*B60/1000</f>
        <v>3.552</v>
      </c>
      <c r="F60" s="453">
        <v>19.54</v>
      </c>
      <c r="G60" s="477"/>
      <c r="H60" s="451">
        <f t="shared" ref="H60:H64" si="13">D60*B60/1000</f>
        <v>3.552</v>
      </c>
      <c r="I60" s="452">
        <f t="shared" ref="I60:I64" si="14">G60*F60</f>
        <v>0</v>
      </c>
    </row>
    <row r="61" spans="1:15" s="441" customFormat="1" ht="15.95" customHeight="1">
      <c r="A61" s="453">
        <f t="shared" ref="A61:A62" si="15">E61*F61</f>
        <v>47.6128</v>
      </c>
      <c r="B61" s="429">
        <v>16</v>
      </c>
      <c r="C61" s="470" t="s">
        <v>34</v>
      </c>
      <c r="D61" s="429">
        <v>5</v>
      </c>
      <c r="E61" s="450">
        <f>D61*B61/1000</f>
        <v>0.08</v>
      </c>
      <c r="F61" s="453">
        <v>595.16</v>
      </c>
      <c r="G61" s="455"/>
      <c r="H61" s="451">
        <f t="shared" si="13"/>
        <v>0.08</v>
      </c>
      <c r="I61" s="452">
        <f t="shared" si="14"/>
        <v>0</v>
      </c>
    </row>
    <row r="62" spans="1:15" s="441" customFormat="1" ht="15.95" customHeight="1">
      <c r="A62" s="453">
        <f t="shared" si="15"/>
        <v>0.25600000000000001</v>
      </c>
      <c r="B62" s="429">
        <v>16</v>
      </c>
      <c r="C62" s="470" t="s">
        <v>20</v>
      </c>
      <c r="D62" s="429">
        <v>1</v>
      </c>
      <c r="E62" s="450">
        <f>B62*D62/1000</f>
        <v>1.6E-2</v>
      </c>
      <c r="F62" s="453">
        <v>16</v>
      </c>
      <c r="G62" s="455"/>
      <c r="H62" s="451">
        <f t="shared" si="13"/>
        <v>1.6E-2</v>
      </c>
      <c r="I62" s="452">
        <f t="shared" si="14"/>
        <v>0</v>
      </c>
    </row>
    <row r="63" spans="1:15" s="441" customFormat="1" ht="15.95" customHeight="1">
      <c r="A63" s="453">
        <f>SUM(A60:A62)</f>
        <v>117.27488</v>
      </c>
      <c r="B63" s="430"/>
      <c r="C63" s="430" t="s">
        <v>21</v>
      </c>
      <c r="D63" s="429"/>
      <c r="E63" s="450"/>
      <c r="F63" s="453"/>
      <c r="G63" s="431"/>
      <c r="H63" s="451">
        <f t="shared" si="13"/>
        <v>0</v>
      </c>
      <c r="I63" s="452">
        <f t="shared" si="14"/>
        <v>0</v>
      </c>
    </row>
    <row r="64" spans="1:15" s="441" customFormat="1" ht="15.95" customHeight="1">
      <c r="A64" s="446">
        <f>A63/B62</f>
        <v>7.3296799999999998</v>
      </c>
      <c r="B64" s="437"/>
      <c r="C64" s="430" t="s">
        <v>22</v>
      </c>
      <c r="D64" s="429"/>
      <c r="E64" s="450"/>
      <c r="F64" s="446">
        <f>A64</f>
        <v>7.3296799999999998</v>
      </c>
      <c r="G64" s="431"/>
      <c r="H64" s="451">
        <f t="shared" si="13"/>
        <v>0</v>
      </c>
      <c r="I64" s="452">
        <f t="shared" si="14"/>
        <v>0</v>
      </c>
    </row>
    <row r="65" spans="1:15" s="441" customFormat="1" ht="15.95" customHeight="1">
      <c r="A65" s="446"/>
      <c r="B65" s="429"/>
      <c r="C65" s="473"/>
      <c r="D65" s="433"/>
      <c r="E65" s="450"/>
      <c r="F65" s="446"/>
      <c r="G65" s="455"/>
      <c r="H65" s="451"/>
      <c r="I65" s="452"/>
    </row>
    <row r="66" spans="1:15" s="441" customFormat="1" ht="15.95" customHeight="1">
      <c r="A66" s="474"/>
      <c r="B66" s="454">
        <v>200</v>
      </c>
      <c r="C66" s="475" t="s">
        <v>115</v>
      </c>
      <c r="D66" s="430"/>
      <c r="E66" s="431"/>
      <c r="F66" s="476"/>
      <c r="G66" s="450"/>
      <c r="H66" s="451"/>
      <c r="I66" s="452"/>
      <c r="O66" s="441" t="s">
        <v>23</v>
      </c>
    </row>
    <row r="67" spans="1:15" s="441" customFormat="1" ht="15.95" customHeight="1">
      <c r="A67" s="453">
        <f>E67*F67</f>
        <v>22.288000000000004</v>
      </c>
      <c r="B67" s="429">
        <v>16</v>
      </c>
      <c r="C67" s="470" t="s">
        <v>116</v>
      </c>
      <c r="D67" s="429">
        <v>10</v>
      </c>
      <c r="E67" s="450">
        <f>D67*B67/1000</f>
        <v>0.16</v>
      </c>
      <c r="F67" s="453">
        <v>139.30000000000001</v>
      </c>
      <c r="G67" s="477">
        <f>E67</f>
        <v>0.16</v>
      </c>
      <c r="H67" s="451">
        <f>D67*B67/1000</f>
        <v>0.16</v>
      </c>
      <c r="I67" s="452">
        <f>G67*F67</f>
        <v>22.288000000000004</v>
      </c>
    </row>
    <row r="68" spans="1:15" s="441" customFormat="1" ht="15.95" customHeight="1">
      <c r="A68" s="453">
        <f>E68*F68</f>
        <v>23.443200000000001</v>
      </c>
      <c r="B68" s="429">
        <v>16</v>
      </c>
      <c r="C68" s="470" t="s">
        <v>36</v>
      </c>
      <c r="D68" s="429">
        <v>20</v>
      </c>
      <c r="E68" s="450">
        <f>D68*B68/1000</f>
        <v>0.32</v>
      </c>
      <c r="F68" s="453">
        <v>73.260000000000005</v>
      </c>
      <c r="G68" s="477"/>
      <c r="H68" s="451">
        <f>D68*B68/1000</f>
        <v>0.32</v>
      </c>
      <c r="I68" s="452">
        <f>G68*F68</f>
        <v>0</v>
      </c>
    </row>
    <row r="69" spans="1:15" s="441" customFormat="1" ht="15.95" customHeight="1">
      <c r="A69" s="453">
        <f>SUM(A67:A68)</f>
        <v>45.731200000000001</v>
      </c>
      <c r="B69" s="430"/>
      <c r="C69" s="430" t="s">
        <v>21</v>
      </c>
      <c r="D69" s="429"/>
      <c r="E69" s="450"/>
      <c r="F69" s="453"/>
      <c r="G69" s="431"/>
      <c r="H69" s="451">
        <f>D69*B69/1000</f>
        <v>0</v>
      </c>
      <c r="I69" s="452">
        <f>G69*F69</f>
        <v>0</v>
      </c>
    </row>
    <row r="70" spans="1:15" s="441" customFormat="1" ht="15.95" customHeight="1">
      <c r="A70" s="446">
        <f>A69/B67</f>
        <v>2.8582000000000001</v>
      </c>
      <c r="B70" s="437"/>
      <c r="C70" s="430" t="s">
        <v>22</v>
      </c>
      <c r="D70" s="429"/>
      <c r="E70" s="450"/>
      <c r="F70" s="446">
        <f>A70</f>
        <v>2.8582000000000001</v>
      </c>
      <c r="G70" s="431"/>
      <c r="H70" s="451">
        <f>D70*B70/1000</f>
        <v>0</v>
      </c>
      <c r="I70" s="452">
        <f>G70*F70</f>
        <v>0</v>
      </c>
    </row>
    <row r="71" spans="1:15" s="441" customFormat="1" ht="15.95" customHeight="1">
      <c r="A71" s="446"/>
      <c r="B71" s="437"/>
      <c r="C71" s="430"/>
      <c r="D71" s="429"/>
      <c r="E71" s="450"/>
      <c r="F71" s="446"/>
      <c r="G71" s="431"/>
      <c r="H71" s="451"/>
      <c r="I71" s="452"/>
    </row>
    <row r="72" spans="1:15" s="441" customFormat="1" ht="15.95" customHeight="1">
      <c r="A72" s="474"/>
      <c r="B72" s="454">
        <v>20</v>
      </c>
      <c r="C72" s="475" t="s">
        <v>26</v>
      </c>
      <c r="D72" s="430"/>
      <c r="E72" s="431"/>
      <c r="F72" s="476"/>
      <c r="G72" s="431"/>
      <c r="H72" s="451"/>
      <c r="I72" s="452"/>
    </row>
    <row r="73" spans="1:15" s="441" customFormat="1" ht="15.95" customHeight="1">
      <c r="A73" s="453">
        <f>E73*F73</f>
        <v>23.36</v>
      </c>
      <c r="B73" s="429">
        <v>16</v>
      </c>
      <c r="C73" s="470" t="s">
        <v>27</v>
      </c>
      <c r="D73" s="429">
        <v>20</v>
      </c>
      <c r="E73" s="450">
        <f>D73*B73/1000</f>
        <v>0.32</v>
      </c>
      <c r="F73" s="453">
        <v>73</v>
      </c>
      <c r="G73" s="477"/>
      <c r="H73" s="451">
        <f>D73*B73/1000</f>
        <v>0.32</v>
      </c>
      <c r="I73" s="452">
        <f>G73*F73</f>
        <v>0</v>
      </c>
    </row>
    <row r="74" spans="1:15" s="441" customFormat="1" ht="15.95" customHeight="1">
      <c r="A74" s="453">
        <f>SUM(A73:A73)</f>
        <v>23.36</v>
      </c>
      <c r="B74" s="430"/>
      <c r="C74" s="430" t="s">
        <v>21</v>
      </c>
      <c r="D74" s="429"/>
      <c r="E74" s="450"/>
      <c r="F74" s="453"/>
      <c r="G74" s="431"/>
      <c r="H74" s="451">
        <f>D74*B74/1000</f>
        <v>0</v>
      </c>
      <c r="I74" s="452">
        <f>G74*F74</f>
        <v>0</v>
      </c>
    </row>
    <row r="75" spans="1:15" s="441" customFormat="1" ht="15.95" customHeight="1">
      <c r="A75" s="446">
        <f>A74/B73</f>
        <v>1.46</v>
      </c>
      <c r="B75" s="437"/>
      <c r="C75" s="430" t="s">
        <v>22</v>
      </c>
      <c r="D75" s="429"/>
      <c r="E75" s="450"/>
      <c r="F75" s="446">
        <f>A75</f>
        <v>1.46</v>
      </c>
      <c r="G75" s="431"/>
      <c r="H75" s="451">
        <f>D75*B75/1000</f>
        <v>0</v>
      </c>
      <c r="I75" s="452">
        <f>G75*F75</f>
        <v>0</v>
      </c>
    </row>
    <row r="76" spans="1:15" s="441" customFormat="1" ht="15.95" customHeight="1">
      <c r="A76" s="446"/>
      <c r="B76" s="437"/>
      <c r="C76" s="430"/>
      <c r="D76" s="429"/>
      <c r="E76" s="450"/>
      <c r="F76" s="446"/>
      <c r="G76" s="431"/>
      <c r="H76" s="451"/>
      <c r="I76" s="452"/>
    </row>
    <row r="77" spans="1:15" s="441" customFormat="1" ht="15.95" customHeight="1">
      <c r="A77" s="474"/>
      <c r="B77" s="454">
        <v>25</v>
      </c>
      <c r="C77" s="475" t="s">
        <v>28</v>
      </c>
      <c r="D77" s="430"/>
      <c r="E77" s="431"/>
      <c r="F77" s="476"/>
      <c r="G77" s="431"/>
      <c r="H77" s="451"/>
      <c r="I77" s="452"/>
    </row>
    <row r="78" spans="1:15" s="441" customFormat="1" ht="15.95" customHeight="1">
      <c r="A78" s="453">
        <f>E78*F78</f>
        <v>28.400000000000002</v>
      </c>
      <c r="B78" s="429">
        <v>16</v>
      </c>
      <c r="C78" s="470" t="s">
        <v>29</v>
      </c>
      <c r="D78" s="429">
        <v>25</v>
      </c>
      <c r="E78" s="450">
        <f>D78*B78/1000</f>
        <v>0.4</v>
      </c>
      <c r="F78" s="453">
        <v>71</v>
      </c>
      <c r="G78" s="477">
        <f>E78</f>
        <v>0.4</v>
      </c>
      <c r="H78" s="451">
        <f>D78*B78/1000</f>
        <v>0.4</v>
      </c>
      <c r="I78" s="452">
        <f>G78*F78</f>
        <v>28.400000000000002</v>
      </c>
    </row>
    <row r="79" spans="1:15" s="441" customFormat="1" ht="15.95" customHeight="1">
      <c r="A79" s="453">
        <f>SUM(A78:A78)</f>
        <v>28.400000000000002</v>
      </c>
      <c r="B79" s="430"/>
      <c r="C79" s="430" t="s">
        <v>21</v>
      </c>
      <c r="D79" s="429"/>
      <c r="E79" s="450"/>
      <c r="F79" s="453"/>
      <c r="G79" s="431"/>
      <c r="H79" s="451">
        <f>D79*B79/1000</f>
        <v>0</v>
      </c>
      <c r="I79" s="452">
        <f>G79*F79</f>
        <v>0</v>
      </c>
    </row>
    <row r="80" spans="1:15" s="441" customFormat="1" ht="15.95" customHeight="1">
      <c r="A80" s="446">
        <f>A79/B78</f>
        <v>1.7750000000000001</v>
      </c>
      <c r="B80" s="437"/>
      <c r="C80" s="430" t="s">
        <v>22</v>
      </c>
      <c r="D80" s="429"/>
      <c r="E80" s="450"/>
      <c r="F80" s="446">
        <f>A80</f>
        <v>1.7750000000000001</v>
      </c>
      <c r="G80" s="431"/>
      <c r="H80" s="451">
        <f>D80*B80/1000</f>
        <v>0</v>
      </c>
      <c r="I80" s="452">
        <f>G80*F80</f>
        <v>0</v>
      </c>
    </row>
    <row r="81" spans="1:9" s="441" customFormat="1" ht="15.95" customHeight="1">
      <c r="A81" s="446"/>
      <c r="B81" s="437"/>
      <c r="C81" s="430"/>
      <c r="D81" s="429"/>
      <c r="E81" s="450"/>
      <c r="F81" s="446"/>
      <c r="G81" s="431"/>
      <c r="H81" s="451"/>
      <c r="I81" s="452"/>
    </row>
    <row r="82" spans="1:9" s="441" customFormat="1" ht="15.95" customHeight="1">
      <c r="A82" s="446">
        <f>A79+A74+A69+A56+A63+A47+A32+A27+A21</f>
        <v>1284.3793599999999</v>
      </c>
      <c r="B82" s="430"/>
      <c r="C82" s="437" t="s">
        <v>30</v>
      </c>
      <c r="D82" s="430"/>
      <c r="E82" s="431"/>
      <c r="F82" s="446">
        <f>F83*B78</f>
        <v>1284.3793599999999</v>
      </c>
      <c r="G82" s="431"/>
      <c r="H82" s="428"/>
      <c r="I82" s="452">
        <f>SUM(I14:I81)</f>
        <v>1284.3793600000004</v>
      </c>
    </row>
    <row r="83" spans="1:9" s="441" customFormat="1" ht="15.95" customHeight="1">
      <c r="A83" s="446">
        <f>A82/B78</f>
        <v>80.273709999999994</v>
      </c>
      <c r="B83" s="430"/>
      <c r="C83" s="437" t="s">
        <v>22</v>
      </c>
      <c r="D83" s="430"/>
      <c r="E83" s="431"/>
      <c r="F83" s="446">
        <f>A83</f>
        <v>80.273709999999994</v>
      </c>
      <c r="G83" s="431"/>
      <c r="H83" s="451"/>
      <c r="I83" s="452"/>
    </row>
    <row r="84" spans="1:9" s="441" customFormat="1" ht="15.75">
      <c r="C84" s="1353" t="s">
        <v>84</v>
      </c>
      <c r="D84" s="1353"/>
      <c r="E84" s="1353"/>
      <c r="F84" s="1353"/>
      <c r="G84" s="1353"/>
      <c r="H84" s="478"/>
      <c r="I84" s="423"/>
    </row>
    <row r="85" spans="1:9" s="441" customFormat="1" ht="15.75">
      <c r="C85" s="1353" t="s">
        <v>32</v>
      </c>
      <c r="D85" s="1353"/>
      <c r="E85" s="1353"/>
      <c r="F85" s="1353"/>
      <c r="G85" s="1353"/>
      <c r="H85" s="478"/>
      <c r="I85" s="423"/>
    </row>
    <row r="86" spans="1:9" s="441" customFormat="1" ht="15.75">
      <c r="B86" s="479"/>
      <c r="C86" s="479" t="s">
        <v>33</v>
      </c>
      <c r="D86" s="479"/>
      <c r="E86" s="479"/>
      <c r="F86" s="479"/>
      <c r="G86" s="479"/>
      <c r="H86" s="423"/>
      <c r="I86" s="423"/>
    </row>
    <row r="87" spans="1:9" s="422" customFormat="1"/>
  </sheetData>
  <mergeCells count="12">
    <mergeCell ref="B2:G2"/>
    <mergeCell ref="B3:G3"/>
    <mergeCell ref="B4:B5"/>
    <mergeCell ref="C4:C5"/>
    <mergeCell ref="D4:D5"/>
    <mergeCell ref="E4:E5"/>
    <mergeCell ref="F5:G5"/>
    <mergeCell ref="F6:G6"/>
    <mergeCell ref="F8:G8"/>
    <mergeCell ref="C50:D50"/>
    <mergeCell ref="C84:G84"/>
    <mergeCell ref="C85:G85"/>
  </mergeCells>
  <pageMargins left="0.7" right="0.7" top="0.75" bottom="0.75" header="0.3" footer="0.3"/>
  <pageSetup paperSize="9" scale="51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O78"/>
  <sheetViews>
    <sheetView view="pageBreakPreview" topLeftCell="A44" zoomScale="84" zoomScaleSheetLayoutView="84" workbookViewId="0">
      <selection activeCell="N79" sqref="N79"/>
    </sheetView>
  </sheetViews>
  <sheetFormatPr defaultRowHeight="15"/>
  <cols>
    <col min="1" max="1" width="13.28515625" style="480" customWidth="1"/>
    <col min="2" max="2" width="10.5703125" style="480" customWidth="1"/>
    <col min="3" max="3" width="59.85546875" style="480" customWidth="1"/>
    <col min="4" max="4" width="11.5703125" style="480" customWidth="1"/>
    <col min="5" max="5" width="11.28515625" style="480" customWidth="1"/>
    <col min="6" max="6" width="13.28515625" style="480" customWidth="1"/>
    <col min="7" max="7" width="11.7109375" style="480" customWidth="1"/>
    <col min="8" max="8" width="8.85546875" style="480" customWidth="1"/>
    <col min="9" max="9" width="13" style="480" customWidth="1"/>
    <col min="10" max="16384" width="9.140625" style="480"/>
  </cols>
  <sheetData>
    <row r="1" spans="1:9" s="422" customFormat="1">
      <c r="H1" s="423"/>
      <c r="I1" s="423"/>
    </row>
    <row r="2" spans="1:9" s="422" customFormat="1" ht="15.75">
      <c r="A2" s="424"/>
      <c r="B2" s="1336" t="s">
        <v>0</v>
      </c>
      <c r="C2" s="1336"/>
      <c r="D2" s="1336"/>
      <c r="E2" s="1336"/>
      <c r="F2" s="1336"/>
      <c r="G2" s="1336"/>
      <c r="H2" s="423"/>
      <c r="I2" s="423"/>
    </row>
    <row r="3" spans="1:9" s="422" customFormat="1" ht="12.75" customHeight="1">
      <c r="A3" s="424"/>
      <c r="B3" s="1336"/>
      <c r="C3" s="1336"/>
      <c r="D3" s="1336"/>
      <c r="E3" s="1336"/>
      <c r="F3" s="1336"/>
      <c r="G3" s="1336"/>
      <c r="H3" s="423"/>
      <c r="I3" s="423"/>
    </row>
    <row r="4" spans="1:9" s="422" customFormat="1" ht="30" customHeight="1">
      <c r="A4" s="424"/>
      <c r="B4" s="1337"/>
      <c r="C4" s="1339" t="s">
        <v>1</v>
      </c>
      <c r="D4" s="1341" t="s">
        <v>2</v>
      </c>
      <c r="E4" s="1343" t="s">
        <v>3</v>
      </c>
      <c r="F4" s="425"/>
      <c r="G4" s="426"/>
      <c r="H4" s="423"/>
      <c r="I4" s="423"/>
    </row>
    <row r="5" spans="1:9" s="422" customFormat="1" ht="40.5" customHeight="1">
      <c r="A5" s="427"/>
      <c r="B5" s="1338"/>
      <c r="C5" s="1340"/>
      <c r="D5" s="1342"/>
      <c r="E5" s="1344"/>
      <c r="F5" s="1345" t="s">
        <v>4</v>
      </c>
      <c r="G5" s="1346"/>
      <c r="H5" s="423"/>
      <c r="I5" s="423"/>
    </row>
    <row r="6" spans="1:9" s="422" customFormat="1" ht="15.95" customHeight="1">
      <c r="A6" s="428"/>
      <c r="B6" s="429"/>
      <c r="C6" s="430"/>
      <c r="D6" s="431"/>
      <c r="E6" s="432"/>
      <c r="F6" s="1347" t="s">
        <v>5</v>
      </c>
      <c r="G6" s="1348"/>
      <c r="H6" s="423"/>
      <c r="I6" s="423"/>
    </row>
    <row r="7" spans="1:9" s="422" customFormat="1" ht="15.95" customHeight="1">
      <c r="A7" s="428"/>
      <c r="B7" s="433"/>
      <c r="C7" s="430"/>
      <c r="D7" s="431"/>
      <c r="E7" s="432"/>
      <c r="F7" s="434"/>
      <c r="G7" s="537"/>
      <c r="H7" s="423"/>
      <c r="I7" s="423"/>
    </row>
    <row r="8" spans="1:9" s="422" customFormat="1" ht="15.95" customHeight="1">
      <c r="A8" s="428"/>
      <c r="B8" s="433"/>
      <c r="C8" s="430"/>
      <c r="D8" s="431"/>
      <c r="E8" s="432"/>
      <c r="F8" s="1349"/>
      <c r="G8" s="1350"/>
      <c r="H8" s="423"/>
      <c r="I8" s="423"/>
    </row>
    <row r="9" spans="1:9" s="422" customFormat="1" ht="15.95" customHeight="1">
      <c r="A9" s="428"/>
      <c r="B9" s="433"/>
      <c r="C9" s="437"/>
      <c r="D9" s="431"/>
      <c r="E9" s="432"/>
      <c r="F9" s="425"/>
      <c r="G9" s="438"/>
      <c r="H9" s="423"/>
      <c r="I9" s="423"/>
    </row>
    <row r="10" spans="1:9" s="422" customFormat="1" ht="15.95" customHeight="1">
      <c r="A10" s="439"/>
      <c r="B10" s="440"/>
      <c r="C10" s="430"/>
      <c r="D10" s="431"/>
      <c r="E10" s="432"/>
      <c r="F10" s="425"/>
      <c r="G10" s="438"/>
      <c r="H10" s="423"/>
      <c r="I10" s="423"/>
    </row>
    <row r="11" spans="1:9" s="422" customFormat="1" ht="20.100000000000001" customHeight="1">
      <c r="A11" s="424"/>
      <c r="B11" s="441"/>
      <c r="C11" s="442" t="s">
        <v>126</v>
      </c>
      <c r="D11" s="426"/>
      <c r="E11" s="425"/>
      <c r="F11" s="425"/>
      <c r="G11" s="426"/>
      <c r="H11" s="423"/>
      <c r="I11" s="423"/>
    </row>
    <row r="12" spans="1:9" s="422" customFormat="1" ht="75">
      <c r="A12" s="443" t="s">
        <v>6</v>
      </c>
      <c r="B12" s="444" t="s">
        <v>7</v>
      </c>
      <c r="C12" s="444" t="s">
        <v>8</v>
      </c>
      <c r="D12" s="444" t="s">
        <v>9</v>
      </c>
      <c r="E12" s="445" t="s">
        <v>10</v>
      </c>
      <c r="F12" s="444" t="s">
        <v>11</v>
      </c>
      <c r="G12" s="445" t="s">
        <v>12</v>
      </c>
      <c r="H12" s="423"/>
      <c r="I12" s="423"/>
    </row>
    <row r="13" spans="1:9" s="422" customFormat="1" ht="20.100000000000001" customHeight="1">
      <c r="A13" s="446"/>
      <c r="B13" s="447"/>
      <c r="C13" s="448">
        <v>45240</v>
      </c>
      <c r="D13" s="444"/>
      <c r="E13" s="445"/>
      <c r="F13" s="447"/>
      <c r="G13" s="445"/>
      <c r="H13" s="423"/>
      <c r="I13" s="423"/>
    </row>
    <row r="14" spans="1:9" s="546" customFormat="1" ht="20.100000000000001" customHeight="1">
      <c r="A14" s="538"/>
      <c r="B14" s="539"/>
      <c r="C14" s="540" t="s">
        <v>49</v>
      </c>
      <c r="D14" s="541"/>
      <c r="E14" s="542"/>
      <c r="F14" s="538"/>
      <c r="G14" s="543"/>
      <c r="H14" s="544"/>
      <c r="I14" s="545"/>
    </row>
    <row r="15" spans="1:9" s="165" customFormat="1" ht="15.95" customHeight="1">
      <c r="A15" s="156"/>
      <c r="B15" s="157" t="s">
        <v>109</v>
      </c>
      <c r="C15" s="158" t="s">
        <v>124</v>
      </c>
      <c r="D15" s="159"/>
      <c r="E15" s="160"/>
      <c r="F15" s="161"/>
      <c r="G15" s="162"/>
      <c r="H15" s="163"/>
      <c r="I15" s="164"/>
    </row>
    <row r="16" spans="1:9" s="165" customFormat="1" ht="15.95" customHeight="1">
      <c r="A16" s="156">
        <f>E16*F16</f>
        <v>290.7645</v>
      </c>
      <c r="B16" s="166">
        <v>31</v>
      </c>
      <c r="C16" s="159" t="s">
        <v>123</v>
      </c>
      <c r="D16" s="166">
        <v>26</v>
      </c>
      <c r="E16" s="162">
        <f t="shared" ref="E16:E23" si="0">D16*B16/1000</f>
        <v>0.80600000000000005</v>
      </c>
      <c r="F16" s="156">
        <v>360.75</v>
      </c>
      <c r="G16" s="167">
        <f>E16</f>
        <v>0.80600000000000005</v>
      </c>
      <c r="H16" s="163">
        <f t="shared" ref="H16:H28" si="1">D16*B16/1000</f>
        <v>0.80600000000000005</v>
      </c>
      <c r="I16" s="164">
        <f t="shared" ref="I16:I28" si="2">G16*F16</f>
        <v>290.7645</v>
      </c>
    </row>
    <row r="17" spans="1:9" s="165" customFormat="1" ht="15.95" customHeight="1">
      <c r="A17" s="156">
        <f t="shared" ref="A17:A26" si="3">E17*F17</f>
        <v>17.98</v>
      </c>
      <c r="B17" s="166">
        <v>31</v>
      </c>
      <c r="C17" s="159" t="s">
        <v>98</v>
      </c>
      <c r="D17" s="166">
        <v>20</v>
      </c>
      <c r="E17" s="162">
        <f t="shared" si="0"/>
        <v>0.62</v>
      </c>
      <c r="F17" s="156">
        <v>29</v>
      </c>
      <c r="G17" s="167">
        <f>E17</f>
        <v>0.62</v>
      </c>
      <c r="H17" s="163">
        <f t="shared" si="1"/>
        <v>0.62</v>
      </c>
      <c r="I17" s="164">
        <f t="shared" si="2"/>
        <v>17.98</v>
      </c>
    </row>
    <row r="18" spans="1:9" s="165" customFormat="1" ht="15.95" customHeight="1">
      <c r="A18" s="156">
        <f t="shared" si="3"/>
        <v>23.808</v>
      </c>
      <c r="B18" s="166">
        <v>31</v>
      </c>
      <c r="C18" s="159" t="s">
        <v>103</v>
      </c>
      <c r="D18" s="166">
        <v>24</v>
      </c>
      <c r="E18" s="162">
        <f t="shared" si="0"/>
        <v>0.74399999999999999</v>
      </c>
      <c r="F18" s="156">
        <v>32</v>
      </c>
      <c r="G18" s="167">
        <f>E18+E40</f>
        <v>7.6259999999999994</v>
      </c>
      <c r="H18" s="163">
        <f t="shared" si="1"/>
        <v>0.74399999999999999</v>
      </c>
      <c r="I18" s="164">
        <f t="shared" si="2"/>
        <v>244.03199999999998</v>
      </c>
    </row>
    <row r="19" spans="1:9" s="165" customFormat="1" ht="15.95" customHeight="1">
      <c r="A19" s="156">
        <f t="shared" si="3"/>
        <v>11.78</v>
      </c>
      <c r="B19" s="166">
        <v>31</v>
      </c>
      <c r="C19" s="159" t="s">
        <v>88</v>
      </c>
      <c r="D19" s="166">
        <v>10</v>
      </c>
      <c r="E19" s="162">
        <f t="shared" si="0"/>
        <v>0.31</v>
      </c>
      <c r="F19" s="156">
        <v>38</v>
      </c>
      <c r="G19" s="167">
        <f>E19</f>
        <v>0.31</v>
      </c>
      <c r="H19" s="163">
        <f t="shared" si="1"/>
        <v>0.31</v>
      </c>
      <c r="I19" s="164">
        <f t="shared" si="2"/>
        <v>11.78</v>
      </c>
    </row>
    <row r="20" spans="1:9" s="165" customFormat="1" ht="15.95" customHeight="1">
      <c r="A20" s="156">
        <f t="shared" si="3"/>
        <v>11.321199999999999</v>
      </c>
      <c r="B20" s="166">
        <v>31</v>
      </c>
      <c r="C20" s="159" t="s">
        <v>17</v>
      </c>
      <c r="D20" s="166">
        <v>4</v>
      </c>
      <c r="E20" s="162">
        <f t="shared" si="0"/>
        <v>0.124</v>
      </c>
      <c r="F20" s="156">
        <v>91.3</v>
      </c>
      <c r="G20" s="167">
        <f>E20+E32</f>
        <v>0.434</v>
      </c>
      <c r="H20" s="163">
        <f t="shared" si="1"/>
        <v>0.124</v>
      </c>
      <c r="I20" s="164">
        <f t="shared" si="2"/>
        <v>39.624200000000002</v>
      </c>
    </row>
    <row r="21" spans="1:9" s="165" customFormat="1" ht="15.95" customHeight="1">
      <c r="A21" s="156">
        <f t="shared" si="3"/>
        <v>8.99</v>
      </c>
      <c r="B21" s="166">
        <v>31</v>
      </c>
      <c r="C21" s="159" t="s">
        <v>99</v>
      </c>
      <c r="D21" s="166">
        <v>10</v>
      </c>
      <c r="E21" s="162">
        <f t="shared" si="0"/>
        <v>0.31</v>
      </c>
      <c r="F21" s="156">
        <v>29</v>
      </c>
      <c r="G21" s="167">
        <f>E21</f>
        <v>0.31</v>
      </c>
      <c r="H21" s="163">
        <f t="shared" si="1"/>
        <v>0.31</v>
      </c>
      <c r="I21" s="164">
        <f t="shared" si="2"/>
        <v>8.99</v>
      </c>
    </row>
    <row r="22" spans="1:9" s="109" customFormat="1" ht="15.95" customHeight="1">
      <c r="A22" s="156">
        <f t="shared" si="3"/>
        <v>4.5421200000000006</v>
      </c>
      <c r="B22" s="166">
        <v>31</v>
      </c>
      <c r="C22" s="102" t="s">
        <v>36</v>
      </c>
      <c r="D22" s="103">
        <v>2</v>
      </c>
      <c r="E22" s="104">
        <f>D22*B22/1000</f>
        <v>6.2E-2</v>
      </c>
      <c r="F22" s="105">
        <v>73.260000000000005</v>
      </c>
      <c r="G22" s="106">
        <f>E22+E49</f>
        <v>0.68199999999999994</v>
      </c>
      <c r="H22" s="107">
        <f>D22*B22/1000</f>
        <v>6.2E-2</v>
      </c>
      <c r="I22" s="108">
        <f>G22*F22</f>
        <v>49.963319999999996</v>
      </c>
    </row>
    <row r="23" spans="1:9" s="165" customFormat="1" ht="15.95" customHeight="1">
      <c r="A23" s="156">
        <f t="shared" si="3"/>
        <v>33.479999999999997</v>
      </c>
      <c r="B23" s="166">
        <v>31</v>
      </c>
      <c r="C23" s="159" t="s">
        <v>125</v>
      </c>
      <c r="D23" s="166">
        <v>40</v>
      </c>
      <c r="E23" s="162">
        <f t="shared" si="0"/>
        <v>1.24</v>
      </c>
      <c r="F23" s="156">
        <v>27</v>
      </c>
      <c r="G23" s="167">
        <f>E23</f>
        <v>1.24</v>
      </c>
      <c r="H23" s="163">
        <f t="shared" si="1"/>
        <v>1.24</v>
      </c>
      <c r="I23" s="164">
        <f t="shared" si="2"/>
        <v>33.479999999999997</v>
      </c>
    </row>
    <row r="24" spans="1:9" s="546" customFormat="1" ht="15.95" customHeight="1">
      <c r="A24" s="156">
        <f t="shared" si="3"/>
        <v>18.600000000000001</v>
      </c>
      <c r="B24" s="166">
        <v>31</v>
      </c>
      <c r="C24" s="567" t="s">
        <v>19</v>
      </c>
      <c r="D24" s="541">
        <v>6</v>
      </c>
      <c r="E24" s="542">
        <f>B24*D24/1000</f>
        <v>0.186</v>
      </c>
      <c r="F24" s="566">
        <v>100</v>
      </c>
      <c r="G24" s="167">
        <f>E24</f>
        <v>0.186</v>
      </c>
      <c r="H24" s="544">
        <f t="shared" si="1"/>
        <v>0.186</v>
      </c>
      <c r="I24" s="545">
        <f t="shared" si="2"/>
        <v>18.600000000000001</v>
      </c>
    </row>
    <row r="25" spans="1:9" s="405" customFormat="1">
      <c r="A25" s="398">
        <f>E25*F25</f>
        <v>48.98</v>
      </c>
      <c r="B25" s="166">
        <v>31</v>
      </c>
      <c r="C25" s="399" t="s">
        <v>101</v>
      </c>
      <c r="D25" s="400">
        <v>10</v>
      </c>
      <c r="E25" s="401">
        <f>D25*B25/1000</f>
        <v>0.31</v>
      </c>
      <c r="F25" s="398">
        <v>158</v>
      </c>
      <c r="G25" s="402">
        <f>E25</f>
        <v>0.31</v>
      </c>
      <c r="H25" s="403">
        <f>D25*B25/1000</f>
        <v>0.31</v>
      </c>
      <c r="I25" s="404">
        <f>G25*F25</f>
        <v>48.98</v>
      </c>
    </row>
    <row r="26" spans="1:9" s="165" customFormat="1" ht="15.95" customHeight="1">
      <c r="A26" s="156">
        <f t="shared" si="3"/>
        <v>0.65100000000000002</v>
      </c>
      <c r="B26" s="166">
        <v>31</v>
      </c>
      <c r="C26" s="159" t="s">
        <v>37</v>
      </c>
      <c r="D26" s="166">
        <v>1</v>
      </c>
      <c r="E26" s="162">
        <f>D26*B26/1000</f>
        <v>3.1E-2</v>
      </c>
      <c r="F26" s="156">
        <v>21</v>
      </c>
      <c r="G26" s="167">
        <f>E26+E35+E43</f>
        <v>9.2999999999999999E-2</v>
      </c>
      <c r="H26" s="163">
        <f t="shared" si="1"/>
        <v>3.1E-2</v>
      </c>
      <c r="I26" s="164">
        <f t="shared" si="2"/>
        <v>1.9530000000000001</v>
      </c>
    </row>
    <row r="27" spans="1:9" s="165" customFormat="1" ht="15.95" customHeight="1">
      <c r="A27" s="156">
        <f>SUM(A16:A26)</f>
        <v>470.89682000000005</v>
      </c>
      <c r="B27" s="166"/>
      <c r="C27" s="159" t="s">
        <v>21</v>
      </c>
      <c r="D27" s="166"/>
      <c r="E27" s="162"/>
      <c r="F27" s="156"/>
      <c r="G27" s="167"/>
      <c r="H27" s="163">
        <f t="shared" si="1"/>
        <v>0</v>
      </c>
      <c r="I27" s="164">
        <f t="shared" si="2"/>
        <v>0</v>
      </c>
    </row>
    <row r="28" spans="1:9" s="165" customFormat="1" ht="15.95" customHeight="1">
      <c r="A28" s="168">
        <f>A27/B26</f>
        <v>15.190220000000002</v>
      </c>
      <c r="B28" s="159"/>
      <c r="C28" s="159" t="s">
        <v>22</v>
      </c>
      <c r="D28" s="166"/>
      <c r="E28" s="162"/>
      <c r="F28" s="168">
        <f>A28</f>
        <v>15.190220000000002</v>
      </c>
      <c r="G28" s="167"/>
      <c r="H28" s="163">
        <f t="shared" si="1"/>
        <v>0</v>
      </c>
      <c r="I28" s="164">
        <f t="shared" si="2"/>
        <v>0</v>
      </c>
    </row>
    <row r="29" spans="1:9" s="165" customFormat="1" ht="15.95" customHeight="1">
      <c r="A29" s="168"/>
      <c r="B29" s="159"/>
      <c r="C29" s="169"/>
      <c r="D29" s="170"/>
      <c r="E29" s="162"/>
      <c r="F29" s="168"/>
      <c r="G29" s="167"/>
      <c r="H29" s="163"/>
      <c r="I29" s="164"/>
    </row>
    <row r="30" spans="1:9" s="441" customFormat="1" ht="15.95" customHeight="1">
      <c r="A30" s="453"/>
      <c r="B30" s="454">
        <v>100</v>
      </c>
      <c r="C30" s="1351" t="s">
        <v>111</v>
      </c>
      <c r="D30" s="1352"/>
      <c r="E30" s="450"/>
      <c r="F30" s="429"/>
      <c r="G30" s="450"/>
      <c r="H30" s="451"/>
      <c r="I30" s="452"/>
    </row>
    <row r="31" spans="1:9" s="441" customFormat="1" ht="15.95" customHeight="1">
      <c r="A31" s="453">
        <f t="shared" ref="A31:A35" si="4">E31*F31</f>
        <v>889.13580000000002</v>
      </c>
      <c r="B31" s="429">
        <v>31</v>
      </c>
      <c r="C31" s="430" t="s">
        <v>112</v>
      </c>
      <c r="D31" s="429">
        <v>140</v>
      </c>
      <c r="E31" s="450">
        <f>B31*D31/1000</f>
        <v>4.34</v>
      </c>
      <c r="F31" s="453">
        <v>204.87</v>
      </c>
      <c r="G31" s="455">
        <f>E31</f>
        <v>4.34</v>
      </c>
      <c r="H31" s="451">
        <f>D31*B31/1000</f>
        <v>4.34</v>
      </c>
      <c r="I31" s="452">
        <f>G31*F31</f>
        <v>889.13580000000002</v>
      </c>
    </row>
    <row r="32" spans="1:9" s="462" customFormat="1" ht="15.95" customHeight="1">
      <c r="A32" s="453">
        <f t="shared" si="4"/>
        <v>28.302999999999997</v>
      </c>
      <c r="B32" s="429">
        <v>31</v>
      </c>
      <c r="C32" s="456" t="s">
        <v>17</v>
      </c>
      <c r="D32" s="457">
        <v>10</v>
      </c>
      <c r="E32" s="458">
        <f>D32*B32/1000</f>
        <v>0.31</v>
      </c>
      <c r="F32" s="459">
        <v>91.3</v>
      </c>
      <c r="G32" s="455"/>
      <c r="H32" s="460">
        <f>D32*B32/1000</f>
        <v>0.31</v>
      </c>
      <c r="I32" s="461">
        <f>G32*F32</f>
        <v>0</v>
      </c>
    </row>
    <row r="33" spans="1:15" s="469" customFormat="1" ht="15.95" customHeight="1">
      <c r="A33" s="453">
        <f t="shared" si="4"/>
        <v>12.121</v>
      </c>
      <c r="B33" s="429">
        <v>31</v>
      </c>
      <c r="C33" s="463" t="s">
        <v>18</v>
      </c>
      <c r="D33" s="464">
        <v>10</v>
      </c>
      <c r="E33" s="465">
        <f>D33*B33/1000</f>
        <v>0.31</v>
      </c>
      <c r="F33" s="466">
        <v>39.1</v>
      </c>
      <c r="G33" s="455">
        <f t="shared" ref="G33" si="5">E33</f>
        <v>0.31</v>
      </c>
      <c r="H33" s="467">
        <f t="shared" ref="H33" si="6">D33*B33/1000</f>
        <v>0.31</v>
      </c>
      <c r="I33" s="468">
        <f t="shared" ref="I33" si="7">G33*F33</f>
        <v>12.121</v>
      </c>
    </row>
    <row r="34" spans="1:15" s="441" customFormat="1" ht="15.95" customHeight="1">
      <c r="A34" s="453">
        <f t="shared" si="4"/>
        <v>40.734000000000002</v>
      </c>
      <c r="B34" s="429">
        <v>31</v>
      </c>
      <c r="C34" s="470" t="s">
        <v>27</v>
      </c>
      <c r="D34" s="429">
        <v>18</v>
      </c>
      <c r="E34" s="450">
        <f>D34*B34/1000</f>
        <v>0.55800000000000005</v>
      </c>
      <c r="F34" s="453">
        <v>73</v>
      </c>
      <c r="G34" s="455">
        <f>E34+E64</f>
        <v>1.3330000000000002</v>
      </c>
      <c r="H34" s="451">
        <f>D34*B34/1000</f>
        <v>0.55800000000000005</v>
      </c>
      <c r="I34" s="452">
        <f>G34*F34</f>
        <v>97.309000000000012</v>
      </c>
    </row>
    <row r="35" spans="1:15" s="441" customFormat="1" ht="15.95" customHeight="1">
      <c r="A35" s="453">
        <f t="shared" si="4"/>
        <v>0.65100000000000002</v>
      </c>
      <c r="B35" s="429">
        <v>31</v>
      </c>
      <c r="C35" s="470" t="s">
        <v>20</v>
      </c>
      <c r="D35" s="429">
        <v>1</v>
      </c>
      <c r="E35" s="450">
        <f>B35*D35/1000</f>
        <v>3.1E-2</v>
      </c>
      <c r="F35" s="453">
        <v>21</v>
      </c>
      <c r="G35" s="455"/>
      <c r="H35" s="451">
        <f>D35*B35/1000</f>
        <v>3.1E-2</v>
      </c>
      <c r="I35" s="452">
        <f>G35*F35</f>
        <v>0</v>
      </c>
    </row>
    <row r="36" spans="1:15" s="441" customFormat="1" ht="15.95" customHeight="1">
      <c r="A36" s="453">
        <f>SUM(A31:A35)</f>
        <v>970.94479999999999</v>
      </c>
      <c r="B36" s="429"/>
      <c r="C36" s="471" t="s">
        <v>21</v>
      </c>
      <c r="D36" s="429"/>
      <c r="E36" s="450"/>
      <c r="F36" s="453"/>
      <c r="G36" s="472"/>
      <c r="H36" s="451">
        <f>D36*B36/1000</f>
        <v>0</v>
      </c>
      <c r="I36" s="452">
        <f>G36*F36</f>
        <v>0</v>
      </c>
    </row>
    <row r="37" spans="1:15" s="441" customFormat="1" ht="15.95" customHeight="1">
      <c r="A37" s="446">
        <f>A36/B31</f>
        <v>31.320799999999998</v>
      </c>
      <c r="B37" s="429"/>
      <c r="C37" s="471" t="s">
        <v>22</v>
      </c>
      <c r="D37" s="429"/>
      <c r="E37" s="450"/>
      <c r="F37" s="446">
        <f>A37</f>
        <v>31.320799999999998</v>
      </c>
      <c r="G37" s="472"/>
      <c r="H37" s="451">
        <f>D37*B37/1000</f>
        <v>0</v>
      </c>
      <c r="I37" s="452">
        <f>G37*F37</f>
        <v>0</v>
      </c>
    </row>
    <row r="38" spans="1:15" s="441" customFormat="1" ht="15.95" customHeight="1">
      <c r="A38" s="446"/>
      <c r="B38" s="429"/>
      <c r="C38" s="473"/>
      <c r="D38" s="433"/>
      <c r="E38" s="450"/>
      <c r="F38" s="446"/>
      <c r="G38" s="455"/>
      <c r="H38" s="451"/>
      <c r="I38" s="452"/>
    </row>
    <row r="39" spans="1:15" s="441" customFormat="1" ht="15.95" customHeight="1">
      <c r="A39" s="474"/>
      <c r="B39" s="454">
        <v>150</v>
      </c>
      <c r="C39" s="475" t="s">
        <v>113</v>
      </c>
      <c r="D39" s="430"/>
      <c r="E39" s="431"/>
      <c r="F39" s="476"/>
      <c r="G39" s="450"/>
      <c r="H39" s="451"/>
      <c r="I39" s="452"/>
      <c r="O39" s="441" t="s">
        <v>23</v>
      </c>
    </row>
    <row r="40" spans="1:15" s="441" customFormat="1" ht="15.95" customHeight="1">
      <c r="A40" s="453">
        <f>E40*F40</f>
        <v>220.22399999999999</v>
      </c>
      <c r="B40" s="429">
        <v>31</v>
      </c>
      <c r="C40" s="470" t="s">
        <v>103</v>
      </c>
      <c r="D40" s="429">
        <v>222</v>
      </c>
      <c r="E40" s="450">
        <f>D40*B40/1000</f>
        <v>6.8819999999999997</v>
      </c>
      <c r="F40" s="453">
        <v>32</v>
      </c>
      <c r="G40" s="477"/>
      <c r="H40" s="451">
        <f t="shared" ref="H40:H45" si="8">D40*B40/1000</f>
        <v>6.8819999999999997</v>
      </c>
      <c r="I40" s="452">
        <f t="shared" ref="I40:I45" si="9">G40*F40</f>
        <v>0</v>
      </c>
    </row>
    <row r="41" spans="1:15" s="441" customFormat="1" ht="15.95" customHeight="1">
      <c r="A41" s="453">
        <f t="shared" ref="A41:A43" si="10">E41*F41</f>
        <v>93</v>
      </c>
      <c r="B41" s="429">
        <v>31</v>
      </c>
      <c r="C41" s="470" t="s">
        <v>34</v>
      </c>
      <c r="D41" s="429">
        <v>5</v>
      </c>
      <c r="E41" s="450">
        <f>D41*B41/1000</f>
        <v>0.155</v>
      </c>
      <c r="F41" s="453">
        <v>600</v>
      </c>
      <c r="G41" s="455">
        <f>E41</f>
        <v>0.155</v>
      </c>
      <c r="H41" s="451">
        <f t="shared" si="8"/>
        <v>0.155</v>
      </c>
      <c r="I41" s="452">
        <f t="shared" si="9"/>
        <v>93</v>
      </c>
    </row>
    <row r="42" spans="1:15" s="441" customFormat="1" ht="15.95" customHeight="1">
      <c r="A42" s="453">
        <f t="shared" si="10"/>
        <v>35.191199999999995</v>
      </c>
      <c r="B42" s="429">
        <v>31</v>
      </c>
      <c r="C42" s="470" t="s">
        <v>114</v>
      </c>
      <c r="D42" s="429">
        <v>24</v>
      </c>
      <c r="E42" s="450">
        <f>D42*B42/1000</f>
        <v>0.74399999999999999</v>
      </c>
      <c r="F42" s="453">
        <v>47.3</v>
      </c>
      <c r="G42" s="455">
        <f>E42</f>
        <v>0.74399999999999999</v>
      </c>
      <c r="H42" s="451">
        <f t="shared" si="8"/>
        <v>0.74399999999999999</v>
      </c>
      <c r="I42" s="452">
        <f t="shared" si="9"/>
        <v>35.191199999999995</v>
      </c>
    </row>
    <row r="43" spans="1:15" s="441" customFormat="1" ht="15.95" customHeight="1">
      <c r="A43" s="453">
        <f t="shared" si="10"/>
        <v>0.65100000000000002</v>
      </c>
      <c r="B43" s="429">
        <v>31</v>
      </c>
      <c r="C43" s="470" t="s">
        <v>20</v>
      </c>
      <c r="D43" s="429">
        <v>1</v>
      </c>
      <c r="E43" s="450">
        <f>B43*D43/1000</f>
        <v>3.1E-2</v>
      </c>
      <c r="F43" s="453">
        <v>21</v>
      </c>
      <c r="G43" s="455"/>
      <c r="H43" s="451">
        <f t="shared" si="8"/>
        <v>3.1E-2</v>
      </c>
      <c r="I43" s="452">
        <f t="shared" si="9"/>
        <v>0</v>
      </c>
    </row>
    <row r="44" spans="1:15" s="441" customFormat="1" ht="15.95" customHeight="1">
      <c r="A44" s="453">
        <f>SUM(A40:A43)</f>
        <v>349.06619999999998</v>
      </c>
      <c r="B44" s="430"/>
      <c r="C44" s="430" t="s">
        <v>21</v>
      </c>
      <c r="D44" s="429"/>
      <c r="E44" s="450"/>
      <c r="F44" s="453"/>
      <c r="G44" s="431"/>
      <c r="H44" s="451">
        <f t="shared" si="8"/>
        <v>0</v>
      </c>
      <c r="I44" s="452">
        <f t="shared" si="9"/>
        <v>0</v>
      </c>
    </row>
    <row r="45" spans="1:15" s="441" customFormat="1" ht="15.95" customHeight="1">
      <c r="A45" s="446">
        <f>A44/B43</f>
        <v>11.260199999999999</v>
      </c>
      <c r="B45" s="437"/>
      <c r="C45" s="430" t="s">
        <v>22</v>
      </c>
      <c r="D45" s="429"/>
      <c r="E45" s="450"/>
      <c r="F45" s="446">
        <f>A45</f>
        <v>11.260199999999999</v>
      </c>
      <c r="G45" s="431"/>
      <c r="H45" s="451">
        <f t="shared" si="8"/>
        <v>0</v>
      </c>
      <c r="I45" s="452">
        <f t="shared" si="9"/>
        <v>0</v>
      </c>
    </row>
    <row r="46" spans="1:15" s="441" customFormat="1" ht="15.95" customHeight="1">
      <c r="A46" s="446"/>
      <c r="B46" s="429"/>
      <c r="C46" s="473"/>
      <c r="D46" s="433"/>
      <c r="E46" s="450"/>
      <c r="F46" s="446"/>
      <c r="G46" s="455"/>
      <c r="H46" s="451"/>
      <c r="I46" s="452"/>
    </row>
    <row r="47" spans="1:15" s="441" customFormat="1" ht="15.95" customHeight="1">
      <c r="A47" s="474"/>
      <c r="B47" s="454">
        <v>200</v>
      </c>
      <c r="C47" s="475" t="s">
        <v>115</v>
      </c>
      <c r="D47" s="430"/>
      <c r="E47" s="431"/>
      <c r="F47" s="476"/>
      <c r="G47" s="450"/>
      <c r="H47" s="451"/>
      <c r="I47" s="452"/>
      <c r="O47" s="441" t="s">
        <v>23</v>
      </c>
    </row>
    <row r="48" spans="1:15" s="441" customFormat="1" ht="15.95" customHeight="1">
      <c r="A48" s="453">
        <f>E48*F48</f>
        <v>43.183</v>
      </c>
      <c r="B48" s="429">
        <v>31</v>
      </c>
      <c r="C48" s="470" t="s">
        <v>116</v>
      </c>
      <c r="D48" s="429">
        <v>10</v>
      </c>
      <c r="E48" s="450">
        <f>D48*B48/1000</f>
        <v>0.31</v>
      </c>
      <c r="F48" s="453">
        <v>139.30000000000001</v>
      </c>
      <c r="G48" s="477">
        <f>E48</f>
        <v>0.31</v>
      </c>
      <c r="H48" s="451">
        <f>D48*B48/1000</f>
        <v>0.31</v>
      </c>
      <c r="I48" s="452">
        <f>G48*F48</f>
        <v>43.183</v>
      </c>
    </row>
    <row r="49" spans="1:9" s="441" customFormat="1" ht="15.95" customHeight="1">
      <c r="A49" s="453">
        <f>E49*F49</f>
        <v>45.421200000000006</v>
      </c>
      <c r="B49" s="429">
        <v>31</v>
      </c>
      <c r="C49" s="470" t="s">
        <v>36</v>
      </c>
      <c r="D49" s="429">
        <v>20</v>
      </c>
      <c r="E49" s="450">
        <f>D49*B49/1000</f>
        <v>0.62</v>
      </c>
      <c r="F49" s="453">
        <v>73.260000000000005</v>
      </c>
      <c r="G49" s="477"/>
      <c r="H49" s="451">
        <f>D49*B49/1000</f>
        <v>0.62</v>
      </c>
      <c r="I49" s="452">
        <f>G49*F49</f>
        <v>0</v>
      </c>
    </row>
    <row r="50" spans="1:9" s="441" customFormat="1" ht="15.95" customHeight="1">
      <c r="A50" s="453">
        <f>SUM(A48:A49)</f>
        <v>88.604200000000006</v>
      </c>
      <c r="B50" s="430"/>
      <c r="C50" s="430" t="s">
        <v>21</v>
      </c>
      <c r="D50" s="429"/>
      <c r="E50" s="450"/>
      <c r="F50" s="453"/>
      <c r="G50" s="431"/>
      <c r="H50" s="451">
        <f>D50*B50/1000</f>
        <v>0</v>
      </c>
      <c r="I50" s="452">
        <f>G50*F50</f>
        <v>0</v>
      </c>
    </row>
    <row r="51" spans="1:9" s="441" customFormat="1" ht="15.95" customHeight="1">
      <c r="A51" s="446">
        <f>A50/B48</f>
        <v>2.8582000000000001</v>
      </c>
      <c r="B51" s="437"/>
      <c r="C51" s="430" t="s">
        <v>22</v>
      </c>
      <c r="D51" s="429"/>
      <c r="E51" s="450"/>
      <c r="F51" s="446">
        <f>A51</f>
        <v>2.8582000000000001</v>
      </c>
      <c r="G51" s="431"/>
      <c r="H51" s="451">
        <f>D51*B51/1000</f>
        <v>0</v>
      </c>
      <c r="I51" s="452">
        <f>G51*F51</f>
        <v>0</v>
      </c>
    </row>
    <row r="52" spans="1:9" s="19" customFormat="1" ht="15.95" customHeight="1">
      <c r="A52" s="24"/>
      <c r="B52" s="15"/>
      <c r="C52" s="9"/>
      <c r="D52" s="8"/>
      <c r="E52" s="28"/>
      <c r="F52" s="24"/>
      <c r="G52" s="10"/>
      <c r="H52" s="29"/>
      <c r="I52" s="30"/>
    </row>
    <row r="53" spans="1:9" s="19" customFormat="1" ht="15.95" customHeight="1">
      <c r="A53" s="52"/>
      <c r="B53" s="32">
        <v>30</v>
      </c>
      <c r="C53" s="53" t="s">
        <v>127</v>
      </c>
      <c r="D53" s="9"/>
      <c r="E53" s="10"/>
      <c r="F53" s="54"/>
      <c r="G53" s="10"/>
      <c r="H53" s="29"/>
      <c r="I53" s="30"/>
    </row>
    <row r="54" spans="1:9" s="19" customFormat="1" ht="15.95" customHeight="1">
      <c r="A54" s="31">
        <f>E54*F54</f>
        <v>144.15</v>
      </c>
      <c r="B54" s="8">
        <v>31</v>
      </c>
      <c r="C54" s="49" t="s">
        <v>127</v>
      </c>
      <c r="D54" s="8">
        <v>30</v>
      </c>
      <c r="E54" s="28">
        <f>D54*B54/1000</f>
        <v>0.93</v>
      </c>
      <c r="F54" s="31">
        <v>155</v>
      </c>
      <c r="G54" s="55">
        <f>E54</f>
        <v>0.93</v>
      </c>
      <c r="H54" s="29">
        <f>D54*B54/1000</f>
        <v>0.93</v>
      </c>
      <c r="I54" s="30">
        <f>G54*F54</f>
        <v>144.15</v>
      </c>
    </row>
    <row r="55" spans="1:9" s="19" customFormat="1" ht="15.95" customHeight="1">
      <c r="A55" s="31">
        <f>SUM(A54)</f>
        <v>144.15</v>
      </c>
      <c r="B55" s="9"/>
      <c r="C55" s="9" t="s">
        <v>21</v>
      </c>
      <c r="D55" s="8"/>
      <c r="E55" s="28"/>
      <c r="F55" s="31"/>
      <c r="G55" s="10"/>
      <c r="H55" s="29">
        <f>D55*B55/1000</f>
        <v>0</v>
      </c>
      <c r="I55" s="30">
        <f>G55*F55</f>
        <v>0</v>
      </c>
    </row>
    <row r="56" spans="1:9" s="19" customFormat="1" ht="15.95" customHeight="1">
      <c r="A56" s="24">
        <f>A55/B54</f>
        <v>4.6500000000000004</v>
      </c>
      <c r="B56" s="15"/>
      <c r="C56" s="9" t="s">
        <v>22</v>
      </c>
      <c r="D56" s="8"/>
      <c r="E56" s="28"/>
      <c r="F56" s="24">
        <f>A56</f>
        <v>4.6500000000000004</v>
      </c>
      <c r="G56" s="10"/>
      <c r="H56" s="29">
        <f>D56*B56/1000</f>
        <v>0</v>
      </c>
      <c r="I56" s="30">
        <f>G56*F56</f>
        <v>0</v>
      </c>
    </row>
    <row r="57" spans="1:9" s="19" customFormat="1" ht="15.95" customHeight="1">
      <c r="A57" s="24"/>
      <c r="B57" s="15"/>
      <c r="C57" s="9"/>
      <c r="D57" s="8"/>
      <c r="E57" s="28"/>
      <c r="F57" s="24"/>
      <c r="G57" s="10"/>
      <c r="H57" s="29"/>
      <c r="I57" s="30"/>
    </row>
    <row r="58" spans="1:9" s="19" customFormat="1" ht="15.95" customHeight="1">
      <c r="A58" s="52"/>
      <c r="B58" s="32">
        <v>200</v>
      </c>
      <c r="C58" s="53" t="s">
        <v>59</v>
      </c>
      <c r="D58" s="9"/>
      <c r="E58" s="10"/>
      <c r="F58" s="54"/>
      <c r="G58" s="10"/>
      <c r="H58" s="29"/>
      <c r="I58" s="30"/>
    </row>
    <row r="59" spans="1:9" s="19" customFormat="1" ht="15.95" customHeight="1">
      <c r="A59" s="31">
        <f>E59*F59</f>
        <v>651</v>
      </c>
      <c r="B59" s="8">
        <v>31</v>
      </c>
      <c r="C59" s="49" t="s">
        <v>59</v>
      </c>
      <c r="D59" s="8">
        <v>200</v>
      </c>
      <c r="E59" s="28">
        <f>D59*B59/1000</f>
        <v>6.2</v>
      </c>
      <c r="F59" s="31">
        <v>105</v>
      </c>
      <c r="G59" s="55">
        <f>E59</f>
        <v>6.2</v>
      </c>
      <c r="H59" s="29">
        <f>D59*B59/1000</f>
        <v>6.2</v>
      </c>
      <c r="I59" s="30">
        <f>G59*F59</f>
        <v>651</v>
      </c>
    </row>
    <row r="60" spans="1:9" s="19" customFormat="1" ht="15.95" customHeight="1">
      <c r="A60" s="31">
        <f>SUM(A59)</f>
        <v>651</v>
      </c>
      <c r="B60" s="9"/>
      <c r="C60" s="9" t="s">
        <v>21</v>
      </c>
      <c r="D60" s="8"/>
      <c r="E60" s="28"/>
      <c r="F60" s="31"/>
      <c r="G60" s="10"/>
      <c r="H60" s="29">
        <f>D60*B60/1000</f>
        <v>0</v>
      </c>
      <c r="I60" s="30">
        <f>G60*F60</f>
        <v>0</v>
      </c>
    </row>
    <row r="61" spans="1:9" s="19" customFormat="1" ht="15.95" customHeight="1">
      <c r="A61" s="24">
        <f>A60/B59</f>
        <v>21</v>
      </c>
      <c r="B61" s="15"/>
      <c r="C61" s="9" t="s">
        <v>22</v>
      </c>
      <c r="D61" s="8"/>
      <c r="E61" s="28"/>
      <c r="F61" s="24">
        <f>A61</f>
        <v>21</v>
      </c>
      <c r="G61" s="10"/>
      <c r="H61" s="29">
        <f>D61*B61/1000</f>
        <v>0</v>
      </c>
      <c r="I61" s="30">
        <f>G61*F61</f>
        <v>0</v>
      </c>
    </row>
    <row r="62" spans="1:9" s="19" customFormat="1" ht="15.95" customHeight="1">
      <c r="A62" s="24"/>
      <c r="B62" s="15"/>
      <c r="C62" s="9"/>
      <c r="D62" s="8"/>
      <c r="E62" s="28"/>
      <c r="F62" s="24"/>
      <c r="G62" s="10"/>
      <c r="H62" s="29"/>
      <c r="I62" s="30"/>
    </row>
    <row r="63" spans="1:9" s="441" customFormat="1" ht="15.95" customHeight="1">
      <c r="A63" s="474"/>
      <c r="B63" s="454">
        <v>25</v>
      </c>
      <c r="C63" s="475" t="s">
        <v>26</v>
      </c>
      <c r="D63" s="430"/>
      <c r="E63" s="431"/>
      <c r="F63" s="476"/>
      <c r="G63" s="431"/>
      <c r="H63" s="451"/>
      <c r="I63" s="452"/>
    </row>
    <row r="64" spans="1:9" s="441" customFormat="1" ht="15.95" customHeight="1">
      <c r="A64" s="453">
        <f>E64*F64</f>
        <v>56.575000000000003</v>
      </c>
      <c r="B64" s="429">
        <v>31</v>
      </c>
      <c r="C64" s="470" t="s">
        <v>27</v>
      </c>
      <c r="D64" s="429">
        <v>25</v>
      </c>
      <c r="E64" s="450">
        <f>D64*B64/1000</f>
        <v>0.77500000000000002</v>
      </c>
      <c r="F64" s="453">
        <v>73</v>
      </c>
      <c r="G64" s="477"/>
      <c r="H64" s="451">
        <f>D64*B64/1000</f>
        <v>0.77500000000000002</v>
      </c>
      <c r="I64" s="452">
        <f>G64*F64</f>
        <v>0</v>
      </c>
    </row>
    <row r="65" spans="1:9" s="441" customFormat="1" ht="15.95" customHeight="1">
      <c r="A65" s="453">
        <f>SUM(A64:A64)</f>
        <v>56.575000000000003</v>
      </c>
      <c r="B65" s="430"/>
      <c r="C65" s="430" t="s">
        <v>21</v>
      </c>
      <c r="D65" s="429"/>
      <c r="E65" s="450"/>
      <c r="F65" s="453"/>
      <c r="G65" s="431"/>
      <c r="H65" s="451">
        <f>D65*B65/1000</f>
        <v>0</v>
      </c>
      <c r="I65" s="452">
        <f>G65*F65</f>
        <v>0</v>
      </c>
    </row>
    <row r="66" spans="1:9" s="441" customFormat="1" ht="15.95" customHeight="1">
      <c r="A66" s="446">
        <f>A65/B64</f>
        <v>1.8250000000000002</v>
      </c>
      <c r="B66" s="437"/>
      <c r="C66" s="430" t="s">
        <v>22</v>
      </c>
      <c r="D66" s="429"/>
      <c r="E66" s="450"/>
      <c r="F66" s="446">
        <f>A66</f>
        <v>1.8250000000000002</v>
      </c>
      <c r="G66" s="431"/>
      <c r="H66" s="451">
        <f>D66*B66/1000</f>
        <v>0</v>
      </c>
      <c r="I66" s="452">
        <f>G66*F66</f>
        <v>0</v>
      </c>
    </row>
    <row r="67" spans="1:9" s="441" customFormat="1" ht="15.95" customHeight="1">
      <c r="A67" s="446"/>
      <c r="B67" s="437"/>
      <c r="C67" s="430"/>
      <c r="D67" s="429"/>
      <c r="E67" s="450"/>
      <c r="F67" s="446"/>
      <c r="G67" s="431"/>
      <c r="H67" s="451"/>
      <c r="I67" s="452"/>
    </row>
    <row r="68" spans="1:9" s="441" customFormat="1" ht="15.95" customHeight="1">
      <c r="A68" s="474"/>
      <c r="B68" s="454">
        <v>25</v>
      </c>
      <c r="C68" s="475" t="s">
        <v>28</v>
      </c>
      <c r="D68" s="430"/>
      <c r="E68" s="431"/>
      <c r="F68" s="476"/>
      <c r="G68" s="431"/>
      <c r="H68" s="451"/>
      <c r="I68" s="452"/>
    </row>
    <row r="69" spans="1:9" s="441" customFormat="1" ht="15.95" customHeight="1">
      <c r="A69" s="453">
        <f>E69*F69</f>
        <v>55.024999999999999</v>
      </c>
      <c r="B69" s="429">
        <v>31</v>
      </c>
      <c r="C69" s="470" t="s">
        <v>29</v>
      </c>
      <c r="D69" s="429">
        <v>25</v>
      </c>
      <c r="E69" s="450">
        <f>D69*B69/1000</f>
        <v>0.77500000000000002</v>
      </c>
      <c r="F69" s="453">
        <v>71</v>
      </c>
      <c r="G69" s="477">
        <f>E69</f>
        <v>0.77500000000000002</v>
      </c>
      <c r="H69" s="451">
        <f>D69*B69/1000</f>
        <v>0.77500000000000002</v>
      </c>
      <c r="I69" s="452">
        <f>G69*F69</f>
        <v>55.024999999999999</v>
      </c>
    </row>
    <row r="70" spans="1:9" s="441" customFormat="1" ht="15.95" customHeight="1">
      <c r="A70" s="453">
        <f>SUM(A69:A69)</f>
        <v>55.024999999999999</v>
      </c>
      <c r="B70" s="430"/>
      <c r="C70" s="430" t="s">
        <v>21</v>
      </c>
      <c r="D70" s="429"/>
      <c r="E70" s="450"/>
      <c r="F70" s="453"/>
      <c r="G70" s="431"/>
      <c r="H70" s="451">
        <f>D70*B70/1000</f>
        <v>0</v>
      </c>
      <c r="I70" s="452">
        <f>G70*F70</f>
        <v>0</v>
      </c>
    </row>
    <row r="71" spans="1:9" s="441" customFormat="1" ht="15.95" customHeight="1">
      <c r="A71" s="446">
        <f>A70/B69</f>
        <v>1.7749999999999999</v>
      </c>
      <c r="B71" s="437"/>
      <c r="C71" s="430" t="s">
        <v>22</v>
      </c>
      <c r="D71" s="429"/>
      <c r="E71" s="450"/>
      <c r="F71" s="446">
        <f>A71</f>
        <v>1.7749999999999999</v>
      </c>
      <c r="G71" s="431"/>
      <c r="H71" s="451">
        <f>D71*B71/1000</f>
        <v>0</v>
      </c>
      <c r="I71" s="452">
        <f>G71*F71</f>
        <v>0</v>
      </c>
    </row>
    <row r="72" spans="1:9" s="441" customFormat="1" ht="15.95" customHeight="1">
      <c r="A72" s="446"/>
      <c r="B72" s="437"/>
      <c r="C72" s="430"/>
      <c r="D72" s="429"/>
      <c r="E72" s="450"/>
      <c r="F72" s="446"/>
      <c r="G72" s="431"/>
      <c r="H72" s="451"/>
      <c r="I72" s="452"/>
    </row>
    <row r="73" spans="1:9" s="441" customFormat="1" ht="15.95" customHeight="1">
      <c r="A73" s="446">
        <f>A70+A65+A50+A36+A44+A27+A60+A55</f>
        <v>2786.2620200000001</v>
      </c>
      <c r="B73" s="430"/>
      <c r="C73" s="437" t="s">
        <v>30</v>
      </c>
      <c r="D73" s="430"/>
      <c r="E73" s="431"/>
      <c r="F73" s="446">
        <f>F74*B69</f>
        <v>2786.2620200000001</v>
      </c>
      <c r="G73" s="431"/>
      <c r="H73" s="428"/>
      <c r="I73" s="452">
        <f>SUM(I14:I72)</f>
        <v>2786.2620200000001</v>
      </c>
    </row>
    <row r="74" spans="1:9" s="441" customFormat="1" ht="15.95" customHeight="1">
      <c r="A74" s="446">
        <f>A73/B69</f>
        <v>89.87942000000001</v>
      </c>
      <c r="B74" s="430"/>
      <c r="C74" s="437" t="s">
        <v>22</v>
      </c>
      <c r="D74" s="430"/>
      <c r="E74" s="431"/>
      <c r="F74" s="446">
        <f>A74</f>
        <v>89.87942000000001</v>
      </c>
      <c r="G74" s="431"/>
      <c r="H74" s="451"/>
      <c r="I74" s="452"/>
    </row>
    <row r="75" spans="1:9" s="441" customFormat="1" ht="15.75">
      <c r="C75" s="1353" t="s">
        <v>84</v>
      </c>
      <c r="D75" s="1353"/>
      <c r="E75" s="1353"/>
      <c r="F75" s="1353"/>
      <c r="G75" s="1353"/>
      <c r="H75" s="478"/>
      <c r="I75" s="423"/>
    </row>
    <row r="76" spans="1:9" s="441" customFormat="1" ht="15.75">
      <c r="C76" s="1353" t="s">
        <v>32</v>
      </c>
      <c r="D76" s="1353"/>
      <c r="E76" s="1353"/>
      <c r="F76" s="1353"/>
      <c r="G76" s="1353"/>
      <c r="H76" s="478"/>
      <c r="I76" s="423"/>
    </row>
    <row r="77" spans="1:9" s="441" customFormat="1" ht="15.75">
      <c r="B77" s="479"/>
      <c r="C77" s="479" t="s">
        <v>33</v>
      </c>
      <c r="D77" s="479"/>
      <c r="E77" s="479"/>
      <c r="F77" s="479"/>
      <c r="G77" s="479"/>
      <c r="H77" s="423"/>
      <c r="I77" s="423"/>
    </row>
    <row r="78" spans="1:9" s="422" customFormat="1"/>
  </sheetData>
  <mergeCells count="12">
    <mergeCell ref="F6:G6"/>
    <mergeCell ref="F8:G8"/>
    <mergeCell ref="C30:D30"/>
    <mergeCell ref="C75:G75"/>
    <mergeCell ref="C76:G76"/>
    <mergeCell ref="B2:G2"/>
    <mergeCell ref="B3:G3"/>
    <mergeCell ref="B4:B5"/>
    <mergeCell ref="C4:C5"/>
    <mergeCell ref="D4:D5"/>
    <mergeCell ref="E4:E5"/>
    <mergeCell ref="F5:G5"/>
  </mergeCells>
  <pageMargins left="0.7" right="0.7" top="0.75" bottom="0.75" header="0.3" footer="0.3"/>
  <pageSetup paperSize="9" scale="57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O78"/>
  <sheetViews>
    <sheetView view="pageBreakPreview" topLeftCell="A22" zoomScale="84" zoomScaleSheetLayoutView="84" workbookViewId="0">
      <selection activeCell="O28" sqref="O28"/>
    </sheetView>
  </sheetViews>
  <sheetFormatPr defaultRowHeight="15"/>
  <cols>
    <col min="1" max="1" width="13.28515625" style="480" customWidth="1"/>
    <col min="2" max="2" width="10.5703125" style="480" customWidth="1"/>
    <col min="3" max="3" width="59.85546875" style="480" customWidth="1"/>
    <col min="4" max="4" width="11.5703125" style="480" customWidth="1"/>
    <col min="5" max="5" width="11.28515625" style="480" customWidth="1"/>
    <col min="6" max="6" width="13.28515625" style="480" customWidth="1"/>
    <col min="7" max="7" width="11.7109375" style="480" customWidth="1"/>
    <col min="8" max="8" width="8.85546875" style="480" customWidth="1"/>
    <col min="9" max="9" width="13" style="480" customWidth="1"/>
    <col min="10" max="16384" width="9.140625" style="480"/>
  </cols>
  <sheetData>
    <row r="1" spans="1:9" s="422" customFormat="1">
      <c r="H1" s="423"/>
      <c r="I1" s="423"/>
    </row>
    <row r="2" spans="1:9" s="422" customFormat="1" ht="15.75">
      <c r="A2" s="424"/>
      <c r="B2" s="1336" t="s">
        <v>0</v>
      </c>
      <c r="C2" s="1336"/>
      <c r="D2" s="1336"/>
      <c r="E2" s="1336"/>
      <c r="F2" s="1336"/>
      <c r="G2" s="1336"/>
      <c r="H2" s="423"/>
      <c r="I2" s="423"/>
    </row>
    <row r="3" spans="1:9" s="422" customFormat="1" ht="12.75" customHeight="1">
      <c r="A3" s="424"/>
      <c r="B3" s="1336"/>
      <c r="C3" s="1336"/>
      <c r="D3" s="1336"/>
      <c r="E3" s="1336"/>
      <c r="F3" s="1336"/>
      <c r="G3" s="1336"/>
      <c r="H3" s="423"/>
      <c r="I3" s="423"/>
    </row>
    <row r="4" spans="1:9" s="422" customFormat="1" ht="30" customHeight="1">
      <c r="A4" s="424"/>
      <c r="B4" s="1337"/>
      <c r="C4" s="1339" t="s">
        <v>1</v>
      </c>
      <c r="D4" s="1341" t="s">
        <v>2</v>
      </c>
      <c r="E4" s="1343" t="s">
        <v>3</v>
      </c>
      <c r="F4" s="425"/>
      <c r="G4" s="426"/>
      <c r="H4" s="423"/>
      <c r="I4" s="423"/>
    </row>
    <row r="5" spans="1:9" s="422" customFormat="1" ht="40.5" customHeight="1">
      <c r="A5" s="427"/>
      <c r="B5" s="1338"/>
      <c r="C5" s="1340"/>
      <c r="D5" s="1342"/>
      <c r="E5" s="1344"/>
      <c r="F5" s="1345" t="s">
        <v>4</v>
      </c>
      <c r="G5" s="1346"/>
      <c r="H5" s="423"/>
      <c r="I5" s="423"/>
    </row>
    <row r="6" spans="1:9" s="422" customFormat="1" ht="15.95" customHeight="1">
      <c r="A6" s="428"/>
      <c r="B6" s="429"/>
      <c r="C6" s="430"/>
      <c r="D6" s="431"/>
      <c r="E6" s="432"/>
      <c r="F6" s="1347" t="s">
        <v>5</v>
      </c>
      <c r="G6" s="1348"/>
      <c r="H6" s="423"/>
      <c r="I6" s="423"/>
    </row>
    <row r="7" spans="1:9" s="422" customFormat="1" ht="15.95" customHeight="1">
      <c r="A7" s="428"/>
      <c r="B7" s="433"/>
      <c r="C7" s="430"/>
      <c r="D7" s="431"/>
      <c r="E7" s="432"/>
      <c r="F7" s="434"/>
      <c r="G7" s="537"/>
      <c r="H7" s="423"/>
      <c r="I7" s="423"/>
    </row>
    <row r="8" spans="1:9" s="422" customFormat="1" ht="15.95" customHeight="1">
      <c r="A8" s="428"/>
      <c r="B8" s="433"/>
      <c r="C8" s="430"/>
      <c r="D8" s="431"/>
      <c r="E8" s="432"/>
      <c r="F8" s="1349"/>
      <c r="G8" s="1350"/>
      <c r="H8" s="423"/>
      <c r="I8" s="423"/>
    </row>
    <row r="9" spans="1:9" s="422" customFormat="1" ht="15.95" customHeight="1">
      <c r="A9" s="428"/>
      <c r="B9" s="433"/>
      <c r="C9" s="437"/>
      <c r="D9" s="431"/>
      <c r="E9" s="432"/>
      <c r="F9" s="425"/>
      <c r="G9" s="438"/>
      <c r="H9" s="423"/>
      <c r="I9" s="423"/>
    </row>
    <row r="10" spans="1:9" s="422" customFormat="1" ht="15.95" customHeight="1">
      <c r="A10" s="439"/>
      <c r="B10" s="440"/>
      <c r="C10" s="430"/>
      <c r="D10" s="431"/>
      <c r="E10" s="432"/>
      <c r="F10" s="425"/>
      <c r="G10" s="438"/>
      <c r="H10" s="423"/>
      <c r="I10" s="423"/>
    </row>
    <row r="11" spans="1:9" s="422" customFormat="1" ht="20.100000000000001" customHeight="1">
      <c r="A11" s="424"/>
      <c r="B11" s="441"/>
      <c r="C11" s="442" t="s">
        <v>128</v>
      </c>
      <c r="D11" s="426"/>
      <c r="E11" s="425"/>
      <c r="F11" s="425"/>
      <c r="G11" s="426"/>
      <c r="H11" s="423"/>
      <c r="I11" s="423"/>
    </row>
    <row r="12" spans="1:9" s="422" customFormat="1" ht="75">
      <c r="A12" s="443" t="s">
        <v>6</v>
      </c>
      <c r="B12" s="444" t="s">
        <v>7</v>
      </c>
      <c r="C12" s="444" t="s">
        <v>8</v>
      </c>
      <c r="D12" s="444" t="s">
        <v>9</v>
      </c>
      <c r="E12" s="445" t="s">
        <v>10</v>
      </c>
      <c r="F12" s="444" t="s">
        <v>11</v>
      </c>
      <c r="G12" s="445" t="s">
        <v>12</v>
      </c>
      <c r="H12" s="423"/>
      <c r="I12" s="423"/>
    </row>
    <row r="13" spans="1:9" s="422" customFormat="1" ht="20.100000000000001" customHeight="1">
      <c r="A13" s="446"/>
      <c r="B13" s="447"/>
      <c r="C13" s="448">
        <v>45240</v>
      </c>
      <c r="D13" s="444"/>
      <c r="E13" s="445"/>
      <c r="F13" s="447"/>
      <c r="G13" s="445"/>
      <c r="H13" s="423"/>
      <c r="I13" s="423"/>
    </row>
    <row r="14" spans="1:9" s="546" customFormat="1" ht="20.100000000000001" customHeight="1">
      <c r="A14" s="538"/>
      <c r="B14" s="539"/>
      <c r="C14" s="540" t="s">
        <v>49</v>
      </c>
      <c r="D14" s="541"/>
      <c r="E14" s="542"/>
      <c r="F14" s="538"/>
      <c r="G14" s="543"/>
      <c r="H14" s="544"/>
      <c r="I14" s="545"/>
    </row>
    <row r="15" spans="1:9" s="165" customFormat="1" ht="15.95" customHeight="1">
      <c r="A15" s="156"/>
      <c r="B15" s="157" t="s">
        <v>105</v>
      </c>
      <c r="C15" s="158" t="s">
        <v>124</v>
      </c>
      <c r="D15" s="159"/>
      <c r="E15" s="160"/>
      <c r="F15" s="161"/>
      <c r="G15" s="162"/>
      <c r="H15" s="163"/>
      <c r="I15" s="164"/>
    </row>
    <row r="16" spans="1:9" s="165" customFormat="1" ht="15.95" customHeight="1">
      <c r="A16" s="156">
        <f>E16*F16</f>
        <v>24.531000000000002</v>
      </c>
      <c r="B16" s="166">
        <v>2</v>
      </c>
      <c r="C16" s="159" t="s">
        <v>123</v>
      </c>
      <c r="D16" s="166">
        <v>34</v>
      </c>
      <c r="E16" s="162">
        <f t="shared" ref="E16:E23" si="0">D16*B16/1000</f>
        <v>6.8000000000000005E-2</v>
      </c>
      <c r="F16" s="156">
        <v>360.75</v>
      </c>
      <c r="G16" s="167">
        <f>E16</f>
        <v>6.8000000000000005E-2</v>
      </c>
      <c r="H16" s="163">
        <f t="shared" ref="H16:H28" si="1">D16*B16/1000</f>
        <v>6.8000000000000005E-2</v>
      </c>
      <c r="I16" s="164">
        <f t="shared" ref="I16:I28" si="2">G16*F16</f>
        <v>24.531000000000002</v>
      </c>
    </row>
    <row r="17" spans="1:9" s="165" customFormat="1" ht="15.95" customHeight="1">
      <c r="A17" s="156">
        <f t="shared" ref="A17:A26" si="3">E17*F17</f>
        <v>0.77120000000000011</v>
      </c>
      <c r="B17" s="166">
        <v>2</v>
      </c>
      <c r="C17" s="159" t="s">
        <v>98</v>
      </c>
      <c r="D17" s="166">
        <v>20</v>
      </c>
      <c r="E17" s="162">
        <f t="shared" si="0"/>
        <v>0.04</v>
      </c>
      <c r="F17" s="156">
        <v>19.28</v>
      </c>
      <c r="G17" s="167">
        <f>E17</f>
        <v>0.04</v>
      </c>
      <c r="H17" s="163">
        <f t="shared" si="1"/>
        <v>0.04</v>
      </c>
      <c r="I17" s="164">
        <f t="shared" si="2"/>
        <v>0.77120000000000011</v>
      </c>
    </row>
    <row r="18" spans="1:9" s="165" customFormat="1" ht="15.95" customHeight="1">
      <c r="A18" s="156">
        <f t="shared" si="3"/>
        <v>0.93791999999999998</v>
      </c>
      <c r="B18" s="166">
        <v>2</v>
      </c>
      <c r="C18" s="159" t="s">
        <v>103</v>
      </c>
      <c r="D18" s="166">
        <v>24</v>
      </c>
      <c r="E18" s="162">
        <f t="shared" si="0"/>
        <v>4.8000000000000001E-2</v>
      </c>
      <c r="F18" s="156">
        <v>19.54</v>
      </c>
      <c r="G18" s="167">
        <f>E18+E40</f>
        <v>0.62</v>
      </c>
      <c r="H18" s="163">
        <f t="shared" si="1"/>
        <v>4.8000000000000001E-2</v>
      </c>
      <c r="I18" s="164">
        <f t="shared" si="2"/>
        <v>12.114799999999999</v>
      </c>
    </row>
    <row r="19" spans="1:9" s="165" customFormat="1" ht="15.95" customHeight="1">
      <c r="A19" s="156">
        <f t="shared" si="3"/>
        <v>0.39760000000000001</v>
      </c>
      <c r="B19" s="166">
        <v>2</v>
      </c>
      <c r="C19" s="159" t="s">
        <v>88</v>
      </c>
      <c r="D19" s="166">
        <v>10</v>
      </c>
      <c r="E19" s="162">
        <f t="shared" si="0"/>
        <v>0.02</v>
      </c>
      <c r="F19" s="156">
        <v>19.88</v>
      </c>
      <c r="G19" s="167">
        <f>E19</f>
        <v>0.02</v>
      </c>
      <c r="H19" s="163">
        <f t="shared" si="1"/>
        <v>0.02</v>
      </c>
      <c r="I19" s="164">
        <f t="shared" si="2"/>
        <v>0.39760000000000001</v>
      </c>
    </row>
    <row r="20" spans="1:9" s="165" customFormat="1" ht="15.95" customHeight="1">
      <c r="A20" s="156">
        <f t="shared" si="3"/>
        <v>0.73039999999999994</v>
      </c>
      <c r="B20" s="166">
        <v>2</v>
      </c>
      <c r="C20" s="159" t="s">
        <v>17</v>
      </c>
      <c r="D20" s="166">
        <v>4</v>
      </c>
      <c r="E20" s="162">
        <f t="shared" si="0"/>
        <v>8.0000000000000002E-3</v>
      </c>
      <c r="F20" s="156">
        <v>91.3</v>
      </c>
      <c r="G20" s="167">
        <f>E20+E32</f>
        <v>2.8000000000000001E-2</v>
      </c>
      <c r="H20" s="163">
        <f t="shared" si="1"/>
        <v>8.0000000000000002E-3</v>
      </c>
      <c r="I20" s="164">
        <f t="shared" si="2"/>
        <v>2.5564</v>
      </c>
    </row>
    <row r="21" spans="1:9" s="165" customFormat="1" ht="15.95" customHeight="1">
      <c r="A21" s="156">
        <f t="shared" si="3"/>
        <v>0.57999999999999996</v>
      </c>
      <c r="B21" s="166">
        <v>2</v>
      </c>
      <c r="C21" s="159" t="s">
        <v>99</v>
      </c>
      <c r="D21" s="166">
        <v>10</v>
      </c>
      <c r="E21" s="162">
        <f t="shared" si="0"/>
        <v>0.02</v>
      </c>
      <c r="F21" s="156">
        <v>29</v>
      </c>
      <c r="G21" s="167">
        <f>E21</f>
        <v>0.02</v>
      </c>
      <c r="H21" s="163">
        <f t="shared" si="1"/>
        <v>0.02</v>
      </c>
      <c r="I21" s="164">
        <f t="shared" si="2"/>
        <v>0.57999999999999996</v>
      </c>
    </row>
    <row r="22" spans="1:9" s="109" customFormat="1" ht="15.95" customHeight="1">
      <c r="A22" s="156">
        <f t="shared" si="3"/>
        <v>0.25600000000000001</v>
      </c>
      <c r="B22" s="166">
        <v>2</v>
      </c>
      <c r="C22" s="102" t="s">
        <v>36</v>
      </c>
      <c r="D22" s="103">
        <v>2</v>
      </c>
      <c r="E22" s="104">
        <f>D22*B22/1000</f>
        <v>4.0000000000000001E-3</v>
      </c>
      <c r="F22" s="105">
        <v>64</v>
      </c>
      <c r="G22" s="106">
        <f>E22+E54</f>
        <v>4.3999999999999997E-2</v>
      </c>
      <c r="H22" s="107">
        <f>D22*B22/1000</f>
        <v>4.0000000000000001E-3</v>
      </c>
      <c r="I22" s="108">
        <f>G22*F22</f>
        <v>2.8159999999999998</v>
      </c>
    </row>
    <row r="23" spans="1:9" s="165" customFormat="1" ht="15.95" customHeight="1">
      <c r="A23" s="156">
        <f t="shared" si="3"/>
        <v>2.16</v>
      </c>
      <c r="B23" s="166">
        <v>2</v>
      </c>
      <c r="C23" s="159" t="s">
        <v>125</v>
      </c>
      <c r="D23" s="166">
        <v>40</v>
      </c>
      <c r="E23" s="162">
        <f t="shared" si="0"/>
        <v>0.08</v>
      </c>
      <c r="F23" s="156">
        <v>27</v>
      </c>
      <c r="G23" s="167">
        <f>E23</f>
        <v>0.08</v>
      </c>
      <c r="H23" s="163">
        <f t="shared" si="1"/>
        <v>0.08</v>
      </c>
      <c r="I23" s="164">
        <f t="shared" si="2"/>
        <v>2.16</v>
      </c>
    </row>
    <row r="24" spans="1:9" s="546" customFormat="1" ht="15.95" customHeight="1">
      <c r="A24" s="156">
        <f t="shared" si="3"/>
        <v>1.2</v>
      </c>
      <c r="B24" s="166">
        <v>2</v>
      </c>
      <c r="C24" s="567" t="s">
        <v>19</v>
      </c>
      <c r="D24" s="541">
        <v>6</v>
      </c>
      <c r="E24" s="542">
        <f>B24*D24/1000</f>
        <v>1.2E-2</v>
      </c>
      <c r="F24" s="566">
        <v>100</v>
      </c>
      <c r="G24" s="167">
        <f>E24</f>
        <v>1.2E-2</v>
      </c>
      <c r="H24" s="544">
        <f t="shared" si="1"/>
        <v>1.2E-2</v>
      </c>
      <c r="I24" s="545">
        <f t="shared" si="2"/>
        <v>1.2</v>
      </c>
    </row>
    <row r="25" spans="1:9" s="405" customFormat="1">
      <c r="A25" s="398">
        <f>E25*F25</f>
        <v>3.16</v>
      </c>
      <c r="B25" s="166">
        <v>2</v>
      </c>
      <c r="C25" s="399" t="s">
        <v>101</v>
      </c>
      <c r="D25" s="400">
        <v>10</v>
      </c>
      <c r="E25" s="401">
        <f>D25*B25/1000</f>
        <v>0.02</v>
      </c>
      <c r="F25" s="398">
        <v>158</v>
      </c>
      <c r="G25" s="402">
        <f>E25</f>
        <v>0.02</v>
      </c>
      <c r="H25" s="403">
        <f>D25*B25/1000</f>
        <v>0.02</v>
      </c>
      <c r="I25" s="404">
        <f>G25*F25</f>
        <v>3.16</v>
      </c>
    </row>
    <row r="26" spans="1:9" s="165" customFormat="1" ht="15.95" customHeight="1">
      <c r="A26" s="156">
        <f t="shared" si="3"/>
        <v>2.4E-2</v>
      </c>
      <c r="B26" s="166">
        <v>2</v>
      </c>
      <c r="C26" s="159" t="s">
        <v>37</v>
      </c>
      <c r="D26" s="166">
        <v>1</v>
      </c>
      <c r="E26" s="162">
        <f>D26*B26/1000</f>
        <v>2E-3</v>
      </c>
      <c r="F26" s="156">
        <v>12</v>
      </c>
      <c r="G26" s="167">
        <f>E26+E35+E42</f>
        <v>6.0000000000000001E-3</v>
      </c>
      <c r="H26" s="163">
        <f t="shared" si="1"/>
        <v>2E-3</v>
      </c>
      <c r="I26" s="164">
        <f t="shared" si="2"/>
        <v>7.2000000000000008E-2</v>
      </c>
    </row>
    <row r="27" spans="1:9" s="165" customFormat="1" ht="15.95" customHeight="1">
      <c r="A27" s="156">
        <f>SUM(A16:A26)</f>
        <v>34.74812</v>
      </c>
      <c r="B27" s="166"/>
      <c r="C27" s="159" t="s">
        <v>21</v>
      </c>
      <c r="D27" s="166"/>
      <c r="E27" s="162"/>
      <c r="F27" s="156"/>
      <c r="G27" s="167"/>
      <c r="H27" s="163">
        <f t="shared" si="1"/>
        <v>0</v>
      </c>
      <c r="I27" s="164">
        <f t="shared" si="2"/>
        <v>0</v>
      </c>
    </row>
    <row r="28" spans="1:9" s="165" customFormat="1" ht="15.95" customHeight="1">
      <c r="A28" s="168">
        <f>A27/B26</f>
        <v>17.37406</v>
      </c>
      <c r="B28" s="159"/>
      <c r="C28" s="159" t="s">
        <v>22</v>
      </c>
      <c r="D28" s="166"/>
      <c r="E28" s="162"/>
      <c r="F28" s="168">
        <f>A28</f>
        <v>17.37406</v>
      </c>
      <c r="G28" s="167"/>
      <c r="H28" s="163">
        <f t="shared" si="1"/>
        <v>0</v>
      </c>
      <c r="I28" s="164">
        <f t="shared" si="2"/>
        <v>0</v>
      </c>
    </row>
    <row r="29" spans="1:9" s="165" customFormat="1" ht="15.95" customHeight="1">
      <c r="A29" s="168"/>
      <c r="B29" s="159"/>
      <c r="C29" s="169"/>
      <c r="D29" s="170"/>
      <c r="E29" s="162"/>
      <c r="F29" s="168"/>
      <c r="G29" s="167"/>
      <c r="H29" s="163"/>
      <c r="I29" s="164"/>
    </row>
    <row r="30" spans="1:9" s="441" customFormat="1" ht="15.95" customHeight="1">
      <c r="A30" s="453"/>
      <c r="B30" s="454">
        <v>100</v>
      </c>
      <c r="C30" s="1351" t="s">
        <v>111</v>
      </c>
      <c r="D30" s="1352"/>
      <c r="E30" s="450"/>
      <c r="F30" s="429"/>
      <c r="G30" s="450"/>
      <c r="H30" s="451"/>
      <c r="I30" s="452"/>
    </row>
    <row r="31" spans="1:9" s="441" customFormat="1" ht="15.95" customHeight="1">
      <c r="A31" s="453">
        <f t="shared" ref="A31:A35" si="4">E31*F31</f>
        <v>37.800000000000004</v>
      </c>
      <c r="B31" s="429">
        <v>2</v>
      </c>
      <c r="C31" s="430" t="s">
        <v>112</v>
      </c>
      <c r="D31" s="429">
        <v>140</v>
      </c>
      <c r="E31" s="450">
        <f>B31*D31/1000</f>
        <v>0.28000000000000003</v>
      </c>
      <c r="F31" s="453">
        <v>135</v>
      </c>
      <c r="G31" s="455">
        <f>E31</f>
        <v>0.28000000000000003</v>
      </c>
      <c r="H31" s="451">
        <f>D31*B31/1000</f>
        <v>0.28000000000000003</v>
      </c>
      <c r="I31" s="452">
        <f>G31*F31</f>
        <v>37.800000000000004</v>
      </c>
    </row>
    <row r="32" spans="1:9" s="462" customFormat="1" ht="15.95" customHeight="1">
      <c r="A32" s="453">
        <f t="shared" si="4"/>
        <v>1.8260000000000001</v>
      </c>
      <c r="B32" s="429">
        <v>2</v>
      </c>
      <c r="C32" s="456" t="s">
        <v>17</v>
      </c>
      <c r="D32" s="457">
        <v>10</v>
      </c>
      <c r="E32" s="458">
        <f>D32*B32/1000</f>
        <v>0.02</v>
      </c>
      <c r="F32" s="459">
        <v>91.3</v>
      </c>
      <c r="G32" s="455"/>
      <c r="H32" s="460">
        <f>D32*B32/1000</f>
        <v>0.02</v>
      </c>
      <c r="I32" s="461">
        <f>G32*F32</f>
        <v>0</v>
      </c>
    </row>
    <row r="33" spans="1:15" s="469" customFormat="1" ht="15.95" customHeight="1">
      <c r="A33" s="453">
        <f t="shared" si="4"/>
        <v>0.50080000000000002</v>
      </c>
      <c r="B33" s="429">
        <v>2</v>
      </c>
      <c r="C33" s="463" t="s">
        <v>18</v>
      </c>
      <c r="D33" s="464">
        <v>10</v>
      </c>
      <c r="E33" s="465">
        <f>D33*B33/1000</f>
        <v>0.02</v>
      </c>
      <c r="F33" s="466">
        <v>25.04</v>
      </c>
      <c r="G33" s="455">
        <f t="shared" ref="G33" si="5">E33</f>
        <v>0.02</v>
      </c>
      <c r="H33" s="467">
        <f t="shared" ref="H33" si="6">D33*B33/1000</f>
        <v>0.02</v>
      </c>
      <c r="I33" s="468">
        <f t="shared" ref="I33" si="7">G33*F33</f>
        <v>0.50080000000000002</v>
      </c>
    </row>
    <row r="34" spans="1:15" s="441" customFormat="1" ht="15.95" customHeight="1">
      <c r="A34" s="453">
        <f t="shared" si="4"/>
        <v>2.6279999999999997</v>
      </c>
      <c r="B34" s="429">
        <v>2</v>
      </c>
      <c r="C34" s="470" t="s">
        <v>27</v>
      </c>
      <c r="D34" s="429">
        <v>18</v>
      </c>
      <c r="E34" s="450">
        <f>D34*B34/1000</f>
        <v>3.5999999999999997E-2</v>
      </c>
      <c r="F34" s="453">
        <v>73</v>
      </c>
      <c r="G34" s="455">
        <f>E34+E64</f>
        <v>0.152</v>
      </c>
      <c r="H34" s="451">
        <f>D34*B34/1000</f>
        <v>3.5999999999999997E-2</v>
      </c>
      <c r="I34" s="452">
        <f>G34*F34</f>
        <v>11.096</v>
      </c>
    </row>
    <row r="35" spans="1:15" s="441" customFormat="1" ht="15.95" customHeight="1">
      <c r="A35" s="453">
        <f t="shared" si="4"/>
        <v>2.4E-2</v>
      </c>
      <c r="B35" s="429">
        <v>2</v>
      </c>
      <c r="C35" s="470" t="s">
        <v>20</v>
      </c>
      <c r="D35" s="429">
        <v>1</v>
      </c>
      <c r="E35" s="450">
        <f>B35*D35/1000</f>
        <v>2E-3</v>
      </c>
      <c r="F35" s="453">
        <v>12</v>
      </c>
      <c r="G35" s="455"/>
      <c r="H35" s="451">
        <f>D35*B35/1000</f>
        <v>2E-3</v>
      </c>
      <c r="I35" s="452">
        <f>G35*F35</f>
        <v>0</v>
      </c>
    </row>
    <row r="36" spans="1:15" s="441" customFormat="1" ht="15.95" customHeight="1">
      <c r="A36" s="453">
        <f>SUM(A31:A35)</f>
        <v>42.778800000000004</v>
      </c>
      <c r="B36" s="429"/>
      <c r="C36" s="471" t="s">
        <v>21</v>
      </c>
      <c r="D36" s="429"/>
      <c r="E36" s="450"/>
      <c r="F36" s="453"/>
      <c r="G36" s="472"/>
      <c r="H36" s="451">
        <f>D36*B36/1000</f>
        <v>0</v>
      </c>
      <c r="I36" s="452">
        <f>G36*F36</f>
        <v>0</v>
      </c>
    </row>
    <row r="37" spans="1:15" s="441" customFormat="1" ht="15.95" customHeight="1">
      <c r="A37" s="446">
        <f>A36/B31</f>
        <v>21.389400000000002</v>
      </c>
      <c r="B37" s="429"/>
      <c r="C37" s="471" t="s">
        <v>22</v>
      </c>
      <c r="D37" s="429"/>
      <c r="E37" s="450"/>
      <c r="F37" s="446">
        <f>A37</f>
        <v>21.389400000000002</v>
      </c>
      <c r="G37" s="472"/>
      <c r="H37" s="451">
        <f>D37*B37/1000</f>
        <v>0</v>
      </c>
      <c r="I37" s="452">
        <f>G37*F37</f>
        <v>0</v>
      </c>
    </row>
    <row r="38" spans="1:15" s="441" customFormat="1" ht="15.95" customHeight="1">
      <c r="A38" s="446"/>
      <c r="B38" s="429"/>
      <c r="C38" s="473"/>
      <c r="D38" s="433"/>
      <c r="E38" s="450"/>
      <c r="F38" s="446"/>
      <c r="G38" s="455"/>
      <c r="H38" s="451"/>
      <c r="I38" s="452"/>
    </row>
    <row r="39" spans="1:15" s="441" customFormat="1" ht="15.95" customHeight="1">
      <c r="A39" s="474"/>
      <c r="B39" s="454">
        <v>200</v>
      </c>
      <c r="C39" s="475" t="s">
        <v>120</v>
      </c>
      <c r="D39" s="430"/>
      <c r="E39" s="431"/>
      <c r="F39" s="476"/>
      <c r="G39" s="450"/>
      <c r="H39" s="451"/>
      <c r="I39" s="452"/>
      <c r="O39" s="441" t="s">
        <v>23</v>
      </c>
    </row>
    <row r="40" spans="1:15" s="441" customFormat="1" ht="15.95" customHeight="1">
      <c r="A40" s="453">
        <f>E40*F40</f>
        <v>11.176879999999999</v>
      </c>
      <c r="B40" s="429">
        <v>2</v>
      </c>
      <c r="C40" s="470" t="s">
        <v>103</v>
      </c>
      <c r="D40" s="429">
        <v>286</v>
      </c>
      <c r="E40" s="450">
        <f>D40*B40/1000</f>
        <v>0.57199999999999995</v>
      </c>
      <c r="F40" s="453">
        <v>19.54</v>
      </c>
      <c r="G40" s="477"/>
      <c r="H40" s="451">
        <f t="shared" ref="H40:H44" si="8">D40*B40/1000</f>
        <v>0.57199999999999995</v>
      </c>
      <c r="I40" s="452">
        <f t="shared" ref="I40:I44" si="9">G40*F40</f>
        <v>0</v>
      </c>
    </row>
    <row r="41" spans="1:15" s="441" customFormat="1" ht="15.95" customHeight="1">
      <c r="A41" s="453">
        <f t="shared" ref="A41:A42" si="10">E41*F41</f>
        <v>10.712879999999998</v>
      </c>
      <c r="B41" s="429">
        <v>2</v>
      </c>
      <c r="C41" s="470" t="s">
        <v>34</v>
      </c>
      <c r="D41" s="429">
        <v>9</v>
      </c>
      <c r="E41" s="450">
        <f>D41*B41/1000</f>
        <v>1.7999999999999999E-2</v>
      </c>
      <c r="F41" s="453">
        <v>595.16</v>
      </c>
      <c r="G41" s="455">
        <f>E41</f>
        <v>1.7999999999999999E-2</v>
      </c>
      <c r="H41" s="451">
        <f t="shared" si="8"/>
        <v>1.7999999999999999E-2</v>
      </c>
      <c r="I41" s="452">
        <f t="shared" si="9"/>
        <v>10.712879999999998</v>
      </c>
    </row>
    <row r="42" spans="1:15" s="441" customFormat="1" ht="15.95" customHeight="1">
      <c r="A42" s="453">
        <f t="shared" si="10"/>
        <v>2.4E-2</v>
      </c>
      <c r="B42" s="429">
        <v>2</v>
      </c>
      <c r="C42" s="470" t="s">
        <v>20</v>
      </c>
      <c r="D42" s="429">
        <v>1</v>
      </c>
      <c r="E42" s="450">
        <f>B42*D42/1000</f>
        <v>2E-3</v>
      </c>
      <c r="F42" s="453">
        <v>12</v>
      </c>
      <c r="G42" s="455"/>
      <c r="H42" s="451">
        <f t="shared" si="8"/>
        <v>2E-3</v>
      </c>
      <c r="I42" s="452">
        <f t="shared" si="9"/>
        <v>0</v>
      </c>
    </row>
    <row r="43" spans="1:15" s="441" customFormat="1" ht="15.95" customHeight="1">
      <c r="A43" s="453">
        <f>SUM(A40:A42)</f>
        <v>21.913759999999996</v>
      </c>
      <c r="B43" s="430"/>
      <c r="C43" s="430" t="s">
        <v>21</v>
      </c>
      <c r="D43" s="429"/>
      <c r="E43" s="450"/>
      <c r="F43" s="453"/>
      <c r="G43" s="431"/>
      <c r="H43" s="451">
        <f t="shared" si="8"/>
        <v>0</v>
      </c>
      <c r="I43" s="452">
        <f t="shared" si="9"/>
        <v>0</v>
      </c>
    </row>
    <row r="44" spans="1:15" s="441" customFormat="1" ht="15.95" customHeight="1">
      <c r="A44" s="446">
        <f>A43/B42</f>
        <v>10.956879999999998</v>
      </c>
      <c r="B44" s="437"/>
      <c r="C44" s="430" t="s">
        <v>22</v>
      </c>
      <c r="D44" s="429"/>
      <c r="E44" s="450"/>
      <c r="F44" s="446">
        <f>A44</f>
        <v>10.956879999999998</v>
      </c>
      <c r="G44" s="431"/>
      <c r="H44" s="451">
        <f t="shared" si="8"/>
        <v>0</v>
      </c>
      <c r="I44" s="452">
        <f t="shared" si="9"/>
        <v>0</v>
      </c>
    </row>
    <row r="45" spans="1:15" s="19" customFormat="1" ht="15.95" customHeight="1">
      <c r="A45" s="24"/>
      <c r="B45" s="15"/>
      <c r="C45" s="9"/>
      <c r="D45" s="8"/>
      <c r="E45" s="28"/>
      <c r="F45" s="24"/>
      <c r="G45" s="10"/>
      <c r="H45" s="29"/>
      <c r="I45" s="30"/>
    </row>
    <row r="46" spans="1:15" s="19" customFormat="1" ht="15.95" customHeight="1">
      <c r="A46" s="52"/>
      <c r="B46" s="32">
        <v>100</v>
      </c>
      <c r="C46" s="53" t="s">
        <v>131</v>
      </c>
      <c r="D46" s="9"/>
      <c r="E46" s="10"/>
      <c r="F46" s="54"/>
      <c r="G46" s="10"/>
      <c r="H46" s="29"/>
      <c r="I46" s="30"/>
    </row>
    <row r="47" spans="1:15" s="19" customFormat="1" ht="15.95" customHeight="1">
      <c r="A47" s="31">
        <f>E47*F47</f>
        <v>21.84</v>
      </c>
      <c r="B47" s="8">
        <v>2</v>
      </c>
      <c r="C47" s="49" t="s">
        <v>132</v>
      </c>
      <c r="D47" s="8">
        <v>182</v>
      </c>
      <c r="E47" s="28">
        <f>D47*B47/1000</f>
        <v>0.36399999999999999</v>
      </c>
      <c r="F47" s="31">
        <v>60</v>
      </c>
      <c r="G47" s="55">
        <f>E47</f>
        <v>0.36399999999999999</v>
      </c>
      <c r="H47" s="29">
        <f>D47*B47/1000</f>
        <v>0.36399999999999999</v>
      </c>
      <c r="I47" s="30">
        <f>G47*F47</f>
        <v>21.84</v>
      </c>
    </row>
    <row r="48" spans="1:15" s="19" customFormat="1" ht="15.95" customHeight="1">
      <c r="A48" s="31">
        <f>SUM(A47)</f>
        <v>21.84</v>
      </c>
      <c r="B48" s="9"/>
      <c r="C48" s="9" t="s">
        <v>21</v>
      </c>
      <c r="D48" s="8"/>
      <c r="E48" s="28"/>
      <c r="F48" s="31"/>
      <c r="G48" s="10"/>
      <c r="H48" s="29">
        <f>D48*B48/1000</f>
        <v>0</v>
      </c>
      <c r="I48" s="30">
        <f>G48*F48</f>
        <v>0</v>
      </c>
    </row>
    <row r="49" spans="1:15" s="19" customFormat="1" ht="15.95" customHeight="1">
      <c r="A49" s="24">
        <f>A48/B47</f>
        <v>10.92</v>
      </c>
      <c r="B49" s="15"/>
      <c r="C49" s="9" t="s">
        <v>22</v>
      </c>
      <c r="D49" s="8"/>
      <c r="E49" s="28"/>
      <c r="F49" s="24">
        <f>A49</f>
        <v>10.92</v>
      </c>
      <c r="G49" s="10"/>
      <c r="H49" s="29">
        <f>D49*B49/1000</f>
        <v>0</v>
      </c>
      <c r="I49" s="30">
        <f>G49*F49</f>
        <v>0</v>
      </c>
    </row>
    <row r="50" spans="1:15" s="19" customFormat="1" ht="15.95" customHeight="1">
      <c r="A50" s="24"/>
      <c r="B50" s="15"/>
      <c r="C50" s="9"/>
      <c r="D50" s="8"/>
      <c r="E50" s="28"/>
      <c r="F50" s="24"/>
      <c r="G50" s="10"/>
      <c r="H50" s="29"/>
      <c r="I50" s="30"/>
    </row>
    <row r="51" spans="1:15" s="441" customFormat="1" ht="15.95" customHeight="1">
      <c r="A51" s="474"/>
      <c r="B51" s="454">
        <v>200</v>
      </c>
      <c r="C51" s="475" t="s">
        <v>129</v>
      </c>
      <c r="D51" s="430"/>
      <c r="E51" s="431"/>
      <c r="F51" s="476"/>
      <c r="G51" s="450"/>
      <c r="H51" s="451"/>
      <c r="I51" s="452"/>
      <c r="O51" s="441" t="s">
        <v>23</v>
      </c>
    </row>
    <row r="52" spans="1:15" s="441" customFormat="1" ht="15.95" customHeight="1">
      <c r="A52" s="453">
        <f>E52*F52</f>
        <v>0.62387999999999999</v>
      </c>
      <c r="B52" s="429">
        <v>2</v>
      </c>
      <c r="C52" s="470" t="s">
        <v>130</v>
      </c>
      <c r="D52" s="429">
        <v>2</v>
      </c>
      <c r="E52" s="450">
        <f>D52*B52/1000</f>
        <v>4.0000000000000001E-3</v>
      </c>
      <c r="F52" s="453">
        <v>155.97</v>
      </c>
      <c r="G52" s="477">
        <f>E52</f>
        <v>4.0000000000000001E-3</v>
      </c>
      <c r="H52" s="451">
        <f>D52*B52/1000</f>
        <v>4.0000000000000001E-3</v>
      </c>
      <c r="I52" s="452">
        <f>G52*F52</f>
        <v>0.62387999999999999</v>
      </c>
    </row>
    <row r="53" spans="1:15" s="441" customFormat="1" ht="15.95" customHeight="1">
      <c r="A53" s="453">
        <f t="shared" ref="A53" si="11">E53*F53</f>
        <v>3.7839999999999998</v>
      </c>
      <c r="B53" s="429">
        <v>2</v>
      </c>
      <c r="C53" s="470" t="s">
        <v>114</v>
      </c>
      <c r="D53" s="429">
        <v>40</v>
      </c>
      <c r="E53" s="450">
        <f>D53*B53/1000</f>
        <v>0.08</v>
      </c>
      <c r="F53" s="453">
        <v>47.3</v>
      </c>
      <c r="G53" s="455">
        <f>E53</f>
        <v>0.08</v>
      </c>
      <c r="H53" s="451">
        <f t="shared" ref="H53" si="12">D53*B53/1000</f>
        <v>0.08</v>
      </c>
      <c r="I53" s="452">
        <f t="shared" ref="I53" si="13">G53*F53</f>
        <v>3.7839999999999998</v>
      </c>
    </row>
    <row r="54" spans="1:15" s="441" customFormat="1" ht="15.95" customHeight="1">
      <c r="A54" s="453">
        <f>E54*F54</f>
        <v>2.56</v>
      </c>
      <c r="B54" s="429">
        <v>2</v>
      </c>
      <c r="C54" s="470" t="s">
        <v>36</v>
      </c>
      <c r="D54" s="429">
        <v>20</v>
      </c>
      <c r="E54" s="450">
        <f>D54*B54/1000</f>
        <v>0.04</v>
      </c>
      <c r="F54" s="453">
        <v>64</v>
      </c>
      <c r="G54" s="477"/>
      <c r="H54" s="451">
        <f>D54*B54/1000</f>
        <v>0.04</v>
      </c>
      <c r="I54" s="452">
        <f>G54*F54</f>
        <v>0</v>
      </c>
    </row>
    <row r="55" spans="1:15" s="441" customFormat="1" ht="15.95" customHeight="1">
      <c r="A55" s="453">
        <f>SUM(A52:A54)</f>
        <v>6.9678799999999992</v>
      </c>
      <c r="B55" s="430"/>
      <c r="C55" s="430" t="s">
        <v>21</v>
      </c>
      <c r="D55" s="429"/>
      <c r="E55" s="450"/>
      <c r="F55" s="453"/>
      <c r="G55" s="431"/>
      <c r="H55" s="451">
        <f>D55*B55/1000</f>
        <v>0</v>
      </c>
      <c r="I55" s="452">
        <f>G55*F55</f>
        <v>0</v>
      </c>
    </row>
    <row r="56" spans="1:15" s="441" customFormat="1" ht="15.95" customHeight="1">
      <c r="A56" s="446">
        <f>A55/B52</f>
        <v>3.4839399999999996</v>
      </c>
      <c r="B56" s="437"/>
      <c r="C56" s="430" t="s">
        <v>22</v>
      </c>
      <c r="D56" s="429"/>
      <c r="E56" s="450"/>
      <c r="F56" s="446">
        <f>A56</f>
        <v>3.4839399999999996</v>
      </c>
      <c r="G56" s="431"/>
      <c r="H56" s="451">
        <f>D56*B56/1000</f>
        <v>0</v>
      </c>
      <c r="I56" s="452">
        <f>G56*F56</f>
        <v>0</v>
      </c>
    </row>
    <row r="57" spans="1:15" s="19" customFormat="1" ht="15.95" customHeight="1">
      <c r="A57" s="24"/>
      <c r="B57" s="15"/>
      <c r="C57" s="9"/>
      <c r="D57" s="8"/>
      <c r="E57" s="28"/>
      <c r="F57" s="24"/>
      <c r="G57" s="10"/>
      <c r="H57" s="29"/>
      <c r="I57" s="30"/>
    </row>
    <row r="58" spans="1:15" s="19" customFormat="1" ht="15.95" customHeight="1">
      <c r="A58" s="52"/>
      <c r="B58" s="32">
        <v>30</v>
      </c>
      <c r="C58" s="53" t="s">
        <v>40</v>
      </c>
      <c r="D58" s="9"/>
      <c r="E58" s="10"/>
      <c r="F58" s="54"/>
      <c r="G58" s="10"/>
      <c r="H58" s="29"/>
      <c r="I58" s="30"/>
    </row>
    <row r="59" spans="1:15" s="19" customFormat="1" ht="15.95" customHeight="1">
      <c r="A59" s="31">
        <f>E59*F59</f>
        <v>5.16</v>
      </c>
      <c r="B59" s="8">
        <v>2</v>
      </c>
      <c r="C59" s="49" t="s">
        <v>40</v>
      </c>
      <c r="D59" s="8">
        <v>30</v>
      </c>
      <c r="E59" s="28">
        <f>D59*B59/1000</f>
        <v>0.06</v>
      </c>
      <c r="F59" s="31">
        <v>86</v>
      </c>
      <c r="G59" s="55">
        <f>E59</f>
        <v>0.06</v>
      </c>
      <c r="H59" s="29">
        <f>D59*B59/1000</f>
        <v>0.06</v>
      </c>
      <c r="I59" s="30">
        <f>G59*F59</f>
        <v>5.16</v>
      </c>
    </row>
    <row r="60" spans="1:15" s="19" customFormat="1" ht="15.95" customHeight="1">
      <c r="A60" s="31">
        <f>SUM(A59)</f>
        <v>5.16</v>
      </c>
      <c r="B60" s="9"/>
      <c r="C60" s="9" t="s">
        <v>21</v>
      </c>
      <c r="D60" s="8"/>
      <c r="E60" s="28"/>
      <c r="F60" s="31"/>
      <c r="G60" s="10"/>
      <c r="H60" s="29">
        <f>D60*B60/1000</f>
        <v>0</v>
      </c>
      <c r="I60" s="30">
        <f>G60*F60</f>
        <v>0</v>
      </c>
    </row>
    <row r="61" spans="1:15" s="19" customFormat="1" ht="15.95" customHeight="1">
      <c r="A61" s="24">
        <f>A60/B59</f>
        <v>2.58</v>
      </c>
      <c r="B61" s="15"/>
      <c r="C61" s="9" t="s">
        <v>22</v>
      </c>
      <c r="D61" s="8"/>
      <c r="E61" s="28"/>
      <c r="F61" s="24">
        <f>A61</f>
        <v>2.58</v>
      </c>
      <c r="G61" s="10"/>
      <c r="H61" s="29">
        <f>D61*B61/1000</f>
        <v>0</v>
      </c>
      <c r="I61" s="30">
        <f>G61*F61</f>
        <v>0</v>
      </c>
    </row>
    <row r="62" spans="1:15" s="19" customFormat="1" ht="15.95" customHeight="1">
      <c r="A62" s="24"/>
      <c r="B62" s="15"/>
      <c r="C62" s="9"/>
      <c r="D62" s="8"/>
      <c r="E62" s="28"/>
      <c r="F62" s="24"/>
      <c r="G62" s="10"/>
      <c r="H62" s="29"/>
      <c r="I62" s="30"/>
    </row>
    <row r="63" spans="1:15" s="441" customFormat="1" ht="15.95" customHeight="1">
      <c r="A63" s="474"/>
      <c r="B63" s="454">
        <v>25</v>
      </c>
      <c r="C63" s="475" t="s">
        <v>26</v>
      </c>
      <c r="D63" s="430"/>
      <c r="E63" s="431"/>
      <c r="F63" s="476"/>
      <c r="G63" s="431"/>
      <c r="H63" s="451"/>
      <c r="I63" s="452"/>
    </row>
    <row r="64" spans="1:15" s="441" customFormat="1" ht="15.95" customHeight="1">
      <c r="A64" s="453">
        <f>E64*F64</f>
        <v>8.468</v>
      </c>
      <c r="B64" s="429">
        <v>2</v>
      </c>
      <c r="C64" s="470" t="s">
        <v>27</v>
      </c>
      <c r="D64" s="429">
        <v>58</v>
      </c>
      <c r="E64" s="450">
        <f>D64*B64/1000</f>
        <v>0.11600000000000001</v>
      </c>
      <c r="F64" s="453">
        <v>73</v>
      </c>
      <c r="G64" s="477"/>
      <c r="H64" s="451">
        <f>D64*B64/1000</f>
        <v>0.11600000000000001</v>
      </c>
      <c r="I64" s="452">
        <f>G64*F64</f>
        <v>0</v>
      </c>
    </row>
    <row r="65" spans="1:9" s="441" customFormat="1" ht="15.95" customHeight="1">
      <c r="A65" s="453">
        <f>SUM(A64:A64)</f>
        <v>8.468</v>
      </c>
      <c r="B65" s="430"/>
      <c r="C65" s="430" t="s">
        <v>21</v>
      </c>
      <c r="D65" s="429"/>
      <c r="E65" s="450"/>
      <c r="F65" s="453"/>
      <c r="G65" s="431"/>
      <c r="H65" s="451">
        <f>D65*B65/1000</f>
        <v>0</v>
      </c>
      <c r="I65" s="452">
        <f>G65*F65</f>
        <v>0</v>
      </c>
    </row>
    <row r="66" spans="1:9" s="441" customFormat="1" ht="15.95" customHeight="1">
      <c r="A66" s="446">
        <f>A65/B64</f>
        <v>4.234</v>
      </c>
      <c r="B66" s="437"/>
      <c r="C66" s="430" t="s">
        <v>22</v>
      </c>
      <c r="D66" s="429"/>
      <c r="E66" s="450"/>
      <c r="F66" s="446">
        <f>A66</f>
        <v>4.234</v>
      </c>
      <c r="G66" s="431"/>
      <c r="H66" s="451">
        <f>D66*B66/1000</f>
        <v>0</v>
      </c>
      <c r="I66" s="452">
        <f>G66*F66</f>
        <v>0</v>
      </c>
    </row>
    <row r="67" spans="1:9" s="441" customFormat="1" ht="15.95" customHeight="1">
      <c r="A67" s="446"/>
      <c r="B67" s="437"/>
      <c r="C67" s="430"/>
      <c r="D67" s="429"/>
      <c r="E67" s="450"/>
      <c r="F67" s="446"/>
      <c r="G67" s="431"/>
      <c r="H67" s="451"/>
      <c r="I67" s="452"/>
    </row>
    <row r="68" spans="1:9" s="441" customFormat="1" ht="15.95" customHeight="1">
      <c r="A68" s="474"/>
      <c r="B68" s="454">
        <v>25</v>
      </c>
      <c r="C68" s="475" t="s">
        <v>28</v>
      </c>
      <c r="D68" s="430"/>
      <c r="E68" s="431"/>
      <c r="F68" s="476"/>
      <c r="G68" s="431"/>
      <c r="H68" s="451"/>
      <c r="I68" s="452"/>
    </row>
    <row r="69" spans="1:9" s="441" customFormat="1" ht="15.95" customHeight="1">
      <c r="A69" s="453">
        <f>E69*F69</f>
        <v>8.1224000000000007</v>
      </c>
      <c r="B69" s="429">
        <v>2</v>
      </c>
      <c r="C69" s="470" t="s">
        <v>29</v>
      </c>
      <c r="D69" s="429">
        <v>57.2</v>
      </c>
      <c r="E69" s="450">
        <f>D69*B69/1000</f>
        <v>0.1144</v>
      </c>
      <c r="F69" s="453">
        <v>71</v>
      </c>
      <c r="G69" s="477">
        <f>E69</f>
        <v>0.1144</v>
      </c>
      <c r="H69" s="451">
        <f>D69*B69/1000</f>
        <v>0.1144</v>
      </c>
      <c r="I69" s="452">
        <f>G69*F69</f>
        <v>8.1224000000000007</v>
      </c>
    </row>
    <row r="70" spans="1:9" s="441" customFormat="1" ht="15.95" customHeight="1">
      <c r="A70" s="453">
        <f>SUM(A69:A69)</f>
        <v>8.1224000000000007</v>
      </c>
      <c r="B70" s="430"/>
      <c r="C70" s="430" t="s">
        <v>21</v>
      </c>
      <c r="D70" s="429"/>
      <c r="E70" s="450"/>
      <c r="F70" s="453"/>
      <c r="G70" s="431"/>
      <c r="H70" s="451">
        <f>D70*B70/1000</f>
        <v>0</v>
      </c>
      <c r="I70" s="452">
        <f>G70*F70</f>
        <v>0</v>
      </c>
    </row>
    <row r="71" spans="1:9" s="441" customFormat="1" ht="15.95" customHeight="1">
      <c r="A71" s="446">
        <f>A70/B69</f>
        <v>4.0612000000000004</v>
      </c>
      <c r="B71" s="437"/>
      <c r="C71" s="430" t="s">
        <v>22</v>
      </c>
      <c r="D71" s="429"/>
      <c r="E71" s="450"/>
      <c r="F71" s="446">
        <f>A71</f>
        <v>4.0612000000000004</v>
      </c>
      <c r="G71" s="431"/>
      <c r="H71" s="451">
        <f>D71*B71/1000</f>
        <v>0</v>
      </c>
      <c r="I71" s="452">
        <f>G71*F71</f>
        <v>0</v>
      </c>
    </row>
    <row r="72" spans="1:9" s="441" customFormat="1" ht="15.95" customHeight="1">
      <c r="A72" s="446"/>
      <c r="B72" s="437"/>
      <c r="C72" s="430"/>
      <c r="D72" s="429"/>
      <c r="E72" s="450"/>
      <c r="F72" s="446"/>
      <c r="G72" s="431"/>
      <c r="H72" s="451"/>
      <c r="I72" s="452"/>
    </row>
    <row r="73" spans="1:9" s="441" customFormat="1" ht="15.95" customHeight="1">
      <c r="A73" s="446">
        <f>A70+A65+A55+A36+A43+A27+A48+A60</f>
        <v>149.99896000000001</v>
      </c>
      <c r="B73" s="430"/>
      <c r="C73" s="437" t="s">
        <v>30</v>
      </c>
      <c r="D73" s="430"/>
      <c r="E73" s="431"/>
      <c r="F73" s="446">
        <f>F74*B69</f>
        <v>149.99896000000001</v>
      </c>
      <c r="G73" s="431"/>
      <c r="H73" s="428"/>
      <c r="I73" s="452">
        <f>SUM(I14:I72)</f>
        <v>149.99895999999998</v>
      </c>
    </row>
    <row r="74" spans="1:9" s="441" customFormat="1" ht="15.95" customHeight="1">
      <c r="A74" s="446">
        <f>A73/B69</f>
        <v>74.999480000000005</v>
      </c>
      <c r="B74" s="430"/>
      <c r="C74" s="437" t="s">
        <v>22</v>
      </c>
      <c r="D74" s="430"/>
      <c r="E74" s="431"/>
      <c r="F74" s="446">
        <f>A74</f>
        <v>74.999480000000005</v>
      </c>
      <c r="G74" s="431"/>
      <c r="H74" s="451"/>
      <c r="I74" s="452"/>
    </row>
    <row r="75" spans="1:9" s="441" customFormat="1" ht="15.75">
      <c r="C75" s="1353" t="s">
        <v>84</v>
      </c>
      <c r="D75" s="1353"/>
      <c r="E75" s="1353"/>
      <c r="F75" s="1353"/>
      <c r="G75" s="1353"/>
      <c r="H75" s="478"/>
      <c r="I75" s="423"/>
    </row>
    <row r="76" spans="1:9" s="441" customFormat="1" ht="15.75">
      <c r="C76" s="1353" t="s">
        <v>32</v>
      </c>
      <c r="D76" s="1353"/>
      <c r="E76" s="1353"/>
      <c r="F76" s="1353"/>
      <c r="G76" s="1353"/>
      <c r="H76" s="478"/>
      <c r="I76" s="423"/>
    </row>
    <row r="77" spans="1:9" s="441" customFormat="1" ht="15.75">
      <c r="B77" s="479"/>
      <c r="C77" s="479" t="s">
        <v>33</v>
      </c>
      <c r="D77" s="479"/>
      <c r="E77" s="479"/>
      <c r="F77" s="479"/>
      <c r="G77" s="479"/>
      <c r="H77" s="423"/>
      <c r="I77" s="423"/>
    </row>
    <row r="78" spans="1:9" s="422" customFormat="1"/>
  </sheetData>
  <mergeCells count="12">
    <mergeCell ref="F6:G6"/>
    <mergeCell ref="F8:G8"/>
    <mergeCell ref="C30:D30"/>
    <mergeCell ref="C75:G75"/>
    <mergeCell ref="C76:G76"/>
    <mergeCell ref="B2:G2"/>
    <mergeCell ref="B3:G3"/>
    <mergeCell ref="B4:B5"/>
    <mergeCell ref="C4:C5"/>
    <mergeCell ref="D4:D5"/>
    <mergeCell ref="E4:E5"/>
    <mergeCell ref="F5:G5"/>
  </mergeCells>
  <pageMargins left="0.7" right="0.7" top="0.75" bottom="0.75" header="0.3" footer="0.3"/>
  <pageSetup paperSize="9" scale="57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O49"/>
  <sheetViews>
    <sheetView view="pageBreakPreview" topLeftCell="A12" zoomScale="60" workbookViewId="0">
      <selection activeCell="F23" sqref="F23"/>
    </sheetView>
  </sheetViews>
  <sheetFormatPr defaultRowHeight="15"/>
  <cols>
    <col min="1" max="1" width="13.85546875" customWidth="1"/>
    <col min="2" max="2" width="9.28515625" bestFit="1" customWidth="1"/>
    <col min="3" max="3" width="56.85546875" customWidth="1"/>
    <col min="4" max="4" width="9.28515625" bestFit="1" customWidth="1"/>
    <col min="5" max="5" width="9.42578125" bestFit="1" customWidth="1"/>
    <col min="6" max="6" width="14.5703125" customWidth="1"/>
    <col min="7" max="8" width="9.42578125" bestFit="1" customWidth="1"/>
    <col min="9" max="9" width="13.85546875" customWidth="1"/>
  </cols>
  <sheetData>
    <row r="1" spans="1:9" s="570" customFormat="1">
      <c r="H1" s="571"/>
      <c r="I1" s="571"/>
    </row>
    <row r="2" spans="1:9" s="570" customFormat="1" ht="15.75">
      <c r="A2" s="572"/>
      <c r="B2" s="1371" t="s">
        <v>0</v>
      </c>
      <c r="C2" s="1371"/>
      <c r="D2" s="1371"/>
      <c r="E2" s="1371"/>
      <c r="F2" s="1371"/>
      <c r="G2" s="1371"/>
      <c r="H2" s="571"/>
      <c r="I2" s="571"/>
    </row>
    <row r="3" spans="1:9" s="570" customFormat="1" ht="15.75">
      <c r="A3" s="572"/>
      <c r="B3" s="1371"/>
      <c r="C3" s="1371"/>
      <c r="D3" s="1371"/>
      <c r="E3" s="1371"/>
      <c r="F3" s="1371"/>
      <c r="G3" s="1371"/>
      <c r="H3" s="571"/>
      <c r="I3" s="571"/>
    </row>
    <row r="4" spans="1:9" s="570" customFormat="1">
      <c r="A4" s="572"/>
      <c r="B4" s="1372"/>
      <c r="C4" s="1374" t="s">
        <v>1</v>
      </c>
      <c r="D4" s="1376" t="s">
        <v>2</v>
      </c>
      <c r="E4" s="1378" t="s">
        <v>3</v>
      </c>
      <c r="F4" s="573"/>
      <c r="G4" s="574"/>
      <c r="H4" s="571"/>
      <c r="I4" s="571"/>
    </row>
    <row r="5" spans="1:9" s="570" customFormat="1" ht="15.75">
      <c r="A5" s="575"/>
      <c r="B5" s="1373"/>
      <c r="C5" s="1375"/>
      <c r="D5" s="1377"/>
      <c r="E5" s="1379"/>
      <c r="F5" s="1380" t="s">
        <v>4</v>
      </c>
      <c r="G5" s="1381"/>
      <c r="H5" s="571"/>
      <c r="I5" s="571"/>
    </row>
    <row r="6" spans="1:9" s="570" customFormat="1">
      <c r="A6" s="576"/>
      <c r="B6" s="577"/>
      <c r="C6" s="578"/>
      <c r="D6" s="579"/>
      <c r="E6" s="580"/>
      <c r="F6" s="1382" t="s">
        <v>5</v>
      </c>
      <c r="G6" s="1383"/>
      <c r="H6" s="571"/>
      <c r="I6" s="571"/>
    </row>
    <row r="7" spans="1:9" s="570" customFormat="1">
      <c r="A7" s="576"/>
      <c r="B7" s="581"/>
      <c r="C7" s="578"/>
      <c r="D7" s="579"/>
      <c r="E7" s="580"/>
      <c r="F7" s="582"/>
      <c r="G7" s="583"/>
      <c r="H7" s="571"/>
      <c r="I7" s="571"/>
    </row>
    <row r="8" spans="1:9" s="570" customFormat="1">
      <c r="A8" s="576"/>
      <c r="B8" s="581"/>
      <c r="C8" s="578"/>
      <c r="D8" s="579"/>
      <c r="E8" s="580"/>
      <c r="F8" s="1384"/>
      <c r="G8" s="1385"/>
      <c r="H8" s="571"/>
      <c r="I8" s="571"/>
    </row>
    <row r="9" spans="1:9" s="570" customFormat="1" ht="15.75">
      <c r="A9" s="576"/>
      <c r="B9" s="581"/>
      <c r="C9" s="584"/>
      <c r="D9" s="579"/>
      <c r="E9" s="580"/>
      <c r="F9" s="573"/>
      <c r="G9" s="585"/>
      <c r="H9" s="571"/>
      <c r="I9" s="571"/>
    </row>
    <row r="10" spans="1:9" s="570" customFormat="1" ht="15.75">
      <c r="A10" s="586"/>
      <c r="B10" s="587"/>
      <c r="C10" s="578"/>
      <c r="D10" s="579"/>
      <c r="E10" s="580"/>
      <c r="F10" s="573"/>
      <c r="G10" s="585"/>
      <c r="H10" s="571"/>
      <c r="I10" s="571"/>
    </row>
    <row r="11" spans="1:9" s="570" customFormat="1" ht="20.25">
      <c r="A11" s="572"/>
      <c r="B11" s="588"/>
      <c r="C11" s="589" t="s">
        <v>81</v>
      </c>
      <c r="D11" s="574"/>
      <c r="E11" s="573"/>
      <c r="F11" s="573"/>
      <c r="G11" s="574"/>
      <c r="H11" s="571"/>
      <c r="I11" s="571"/>
    </row>
    <row r="12" spans="1:9" s="570" customFormat="1" ht="75">
      <c r="A12" s="590" t="s">
        <v>6</v>
      </c>
      <c r="B12" s="591" t="s">
        <v>7</v>
      </c>
      <c r="C12" s="591" t="s">
        <v>8</v>
      </c>
      <c r="D12" s="591" t="s">
        <v>9</v>
      </c>
      <c r="E12" s="592" t="s">
        <v>10</v>
      </c>
      <c r="F12" s="591" t="s">
        <v>11</v>
      </c>
      <c r="G12" s="592" t="s">
        <v>12</v>
      </c>
      <c r="H12" s="571"/>
      <c r="I12" s="571"/>
    </row>
    <row r="13" spans="1:9" s="570" customFormat="1" ht="20.25">
      <c r="A13" s="593"/>
      <c r="B13" s="594"/>
      <c r="C13" s="595">
        <v>45243</v>
      </c>
      <c r="D13" s="591"/>
      <c r="E13" s="592"/>
      <c r="F13" s="594"/>
      <c r="G13" s="592"/>
      <c r="H13" s="571"/>
      <c r="I13" s="571"/>
    </row>
    <row r="14" spans="1:9" s="604" customFormat="1" ht="20.25">
      <c r="A14" s="596"/>
      <c r="B14" s="597"/>
      <c r="C14" s="598"/>
      <c r="D14" s="599"/>
      <c r="E14" s="600"/>
      <c r="F14" s="596"/>
      <c r="G14" s="601"/>
      <c r="H14" s="602"/>
      <c r="I14" s="603"/>
    </row>
    <row r="15" spans="1:9" s="588" customFormat="1" ht="15.75">
      <c r="A15" s="605"/>
      <c r="B15" s="606" t="s">
        <v>133</v>
      </c>
      <c r="C15" s="1386" t="s">
        <v>134</v>
      </c>
      <c r="D15" s="1387"/>
      <c r="E15" s="607"/>
      <c r="F15" s="577"/>
      <c r="G15" s="607"/>
      <c r="H15" s="608"/>
      <c r="I15" s="609"/>
    </row>
    <row r="16" spans="1:9" s="617" customFormat="1">
      <c r="A16" s="610">
        <f>E16*F16</f>
        <v>686.19600000000003</v>
      </c>
      <c r="B16" s="611">
        <v>21</v>
      </c>
      <c r="C16" s="612" t="s">
        <v>15</v>
      </c>
      <c r="D16" s="611">
        <v>84</v>
      </c>
      <c r="E16" s="613">
        <f>D16*B16/1000</f>
        <v>1.764</v>
      </c>
      <c r="F16" s="610">
        <v>389</v>
      </c>
      <c r="G16" s="614">
        <f t="shared" ref="G16:G23" si="0">E16</f>
        <v>1.764</v>
      </c>
      <c r="H16" s="615">
        <f t="shared" ref="H16:H25" si="1">D16*B16/1000</f>
        <v>1.764</v>
      </c>
      <c r="I16" s="616">
        <f t="shared" ref="I16:I25" si="2">G16*F16</f>
        <v>686.19600000000003</v>
      </c>
    </row>
    <row r="17" spans="1:15" s="625" customFormat="1">
      <c r="A17" s="618">
        <f t="shared" ref="A17:A23" si="3">E17*F17</f>
        <v>8.4</v>
      </c>
      <c r="B17" s="611">
        <v>21</v>
      </c>
      <c r="C17" s="619" t="s">
        <v>88</v>
      </c>
      <c r="D17" s="620">
        <v>16</v>
      </c>
      <c r="E17" s="621">
        <f t="shared" ref="E17:E22" si="4">D17*B17/1000</f>
        <v>0.33600000000000002</v>
      </c>
      <c r="F17" s="618">
        <v>25</v>
      </c>
      <c r="G17" s="622">
        <f t="shared" si="0"/>
        <v>0.33600000000000002</v>
      </c>
      <c r="H17" s="623">
        <f t="shared" si="1"/>
        <v>0.33600000000000002</v>
      </c>
      <c r="I17" s="624">
        <f t="shared" si="2"/>
        <v>8.4</v>
      </c>
    </row>
    <row r="18" spans="1:15" s="588" customFormat="1">
      <c r="A18" s="605">
        <f t="shared" si="3"/>
        <v>34.512659999999997</v>
      </c>
      <c r="B18" s="611">
        <v>21</v>
      </c>
      <c r="C18" s="626" t="s">
        <v>17</v>
      </c>
      <c r="D18" s="577">
        <v>14</v>
      </c>
      <c r="E18" s="607">
        <f t="shared" si="4"/>
        <v>0.29399999999999998</v>
      </c>
      <c r="F18" s="605">
        <v>117.39</v>
      </c>
      <c r="G18" s="627">
        <f t="shared" si="0"/>
        <v>0.29399999999999998</v>
      </c>
      <c r="H18" s="608">
        <f>D18*B18/1000</f>
        <v>0.29399999999999998</v>
      </c>
      <c r="I18" s="609">
        <f>G18*F18</f>
        <v>34.512659999999997</v>
      </c>
    </row>
    <row r="19" spans="1:15" s="588" customFormat="1">
      <c r="A19" s="605">
        <f t="shared" si="3"/>
        <v>12.18</v>
      </c>
      <c r="B19" s="611">
        <v>21</v>
      </c>
      <c r="C19" s="626" t="s">
        <v>135</v>
      </c>
      <c r="D19" s="577">
        <v>20</v>
      </c>
      <c r="E19" s="607">
        <f t="shared" si="4"/>
        <v>0.42</v>
      </c>
      <c r="F19" s="605">
        <v>29</v>
      </c>
      <c r="G19" s="627">
        <f t="shared" si="0"/>
        <v>0.42</v>
      </c>
      <c r="H19" s="608">
        <f t="shared" ref="H19" si="5">D19*B19/1000</f>
        <v>0.42</v>
      </c>
      <c r="I19" s="609">
        <f t="shared" ref="I19" si="6">G19*F19</f>
        <v>12.18</v>
      </c>
    </row>
    <row r="20" spans="1:15" s="588" customFormat="1">
      <c r="A20" s="605">
        <f t="shared" si="3"/>
        <v>33.773921999999999</v>
      </c>
      <c r="B20" s="611">
        <v>21</v>
      </c>
      <c r="C20" s="626" t="s">
        <v>45</v>
      </c>
      <c r="D20" s="577">
        <v>20.619</v>
      </c>
      <c r="E20" s="607">
        <f t="shared" si="4"/>
        <v>0.43299900000000002</v>
      </c>
      <c r="F20" s="605">
        <v>78</v>
      </c>
      <c r="G20" s="644">
        <f t="shared" si="0"/>
        <v>0.43299900000000002</v>
      </c>
      <c r="H20" s="608">
        <f t="shared" si="1"/>
        <v>0.43299900000000002</v>
      </c>
      <c r="I20" s="609">
        <f t="shared" si="2"/>
        <v>33.773921999999999</v>
      </c>
    </row>
    <row r="21" spans="1:15" s="588" customFormat="1">
      <c r="A21" s="605">
        <f t="shared" ref="A21" si="7">E21*F21</f>
        <v>95.404092000000006</v>
      </c>
      <c r="B21" s="611">
        <v>21</v>
      </c>
      <c r="C21" s="626" t="s">
        <v>45</v>
      </c>
      <c r="D21" s="577">
        <v>49.381</v>
      </c>
      <c r="E21" s="607">
        <f t="shared" ref="E21" si="8">D21*B21/1000</f>
        <v>1.0370010000000001</v>
      </c>
      <c r="F21" s="605">
        <v>92</v>
      </c>
      <c r="G21" s="627">
        <f t="shared" ref="G21" si="9">E21</f>
        <v>1.0370010000000001</v>
      </c>
      <c r="H21" s="608">
        <f t="shared" ref="H21" si="10">D21*B21/1000</f>
        <v>1.0370010000000001</v>
      </c>
      <c r="I21" s="609">
        <f t="shared" ref="I21" si="11">G21*F21</f>
        <v>95.404092000000006</v>
      </c>
    </row>
    <row r="22" spans="1:15" s="588" customFormat="1">
      <c r="A22" s="605">
        <f t="shared" si="3"/>
        <v>24.15</v>
      </c>
      <c r="B22" s="611">
        <v>21</v>
      </c>
      <c r="C22" s="626" t="s">
        <v>19</v>
      </c>
      <c r="D22" s="577">
        <v>10</v>
      </c>
      <c r="E22" s="607">
        <f t="shared" si="4"/>
        <v>0.21</v>
      </c>
      <c r="F22" s="605">
        <v>115</v>
      </c>
      <c r="G22" s="627">
        <f t="shared" si="0"/>
        <v>0.21</v>
      </c>
      <c r="H22" s="608">
        <f>D22*B22/1000</f>
        <v>0.21</v>
      </c>
      <c r="I22" s="609">
        <f>G22*F22</f>
        <v>24.15</v>
      </c>
    </row>
    <row r="23" spans="1:15" s="588" customFormat="1">
      <c r="A23" s="605">
        <f t="shared" si="3"/>
        <v>0.67200000000000004</v>
      </c>
      <c r="B23" s="611">
        <v>21</v>
      </c>
      <c r="C23" s="626" t="s">
        <v>20</v>
      </c>
      <c r="D23" s="577">
        <v>2</v>
      </c>
      <c r="E23" s="607">
        <f>B23*D23/1000</f>
        <v>4.2000000000000003E-2</v>
      </c>
      <c r="F23" s="605">
        <v>16</v>
      </c>
      <c r="G23" s="627">
        <f t="shared" si="0"/>
        <v>4.2000000000000003E-2</v>
      </c>
      <c r="H23" s="608">
        <f t="shared" si="1"/>
        <v>4.2000000000000003E-2</v>
      </c>
      <c r="I23" s="609">
        <f t="shared" si="2"/>
        <v>0.67200000000000004</v>
      </c>
    </row>
    <row r="24" spans="1:15" s="588" customFormat="1">
      <c r="A24" s="605">
        <f>SUM(A16:A23)</f>
        <v>895.2886739999999</v>
      </c>
      <c r="B24" s="577"/>
      <c r="C24" s="628" t="s">
        <v>21</v>
      </c>
      <c r="D24" s="577"/>
      <c r="E24" s="607"/>
      <c r="F24" s="605"/>
      <c r="G24" s="627"/>
      <c r="H24" s="608">
        <f t="shared" si="1"/>
        <v>0</v>
      </c>
      <c r="I24" s="609">
        <f t="shared" si="2"/>
        <v>0</v>
      </c>
    </row>
    <row r="25" spans="1:15" s="588" customFormat="1" ht="15.75">
      <c r="A25" s="593">
        <f>A24/B23</f>
        <v>42.632793999999997</v>
      </c>
      <c r="B25" s="577"/>
      <c r="C25" s="628" t="s">
        <v>22</v>
      </c>
      <c r="D25" s="577"/>
      <c r="E25" s="607"/>
      <c r="F25" s="593">
        <f>A25</f>
        <v>42.632793999999997</v>
      </c>
      <c r="G25" s="627"/>
      <c r="H25" s="608">
        <f t="shared" si="1"/>
        <v>0</v>
      </c>
      <c r="I25" s="609">
        <f t="shared" si="2"/>
        <v>0</v>
      </c>
    </row>
    <row r="26" spans="1:15" s="588" customFormat="1" ht="15.75">
      <c r="A26" s="593"/>
      <c r="B26" s="577"/>
      <c r="C26" s="629"/>
      <c r="D26" s="581"/>
      <c r="E26" s="607"/>
      <c r="F26" s="593"/>
      <c r="G26" s="627"/>
      <c r="H26" s="608"/>
      <c r="I26" s="609"/>
    </row>
    <row r="27" spans="1:15" s="19" customFormat="1" ht="15.95" customHeight="1">
      <c r="A27" s="52"/>
      <c r="B27" s="32">
        <v>200</v>
      </c>
      <c r="C27" s="53" t="s">
        <v>24</v>
      </c>
      <c r="D27" s="9"/>
      <c r="E27" s="10"/>
      <c r="F27" s="54"/>
      <c r="G27" s="28"/>
      <c r="H27" s="29"/>
      <c r="I27" s="30"/>
      <c r="O27" s="19" t="s">
        <v>23</v>
      </c>
    </row>
    <row r="28" spans="1:15" s="19" customFormat="1" ht="15.95" customHeight="1">
      <c r="A28" s="31">
        <f>E28*F28</f>
        <v>173.88</v>
      </c>
      <c r="B28" s="8">
        <v>21</v>
      </c>
      <c r="C28" s="49" t="s">
        <v>25</v>
      </c>
      <c r="D28" s="8">
        <v>20</v>
      </c>
      <c r="E28" s="28">
        <f>D28*B28/1000</f>
        <v>0.42</v>
      </c>
      <c r="F28" s="31">
        <v>414</v>
      </c>
      <c r="G28" s="55">
        <f>E28</f>
        <v>0.42</v>
      </c>
      <c r="H28" s="29">
        <f>D28*B28/1000</f>
        <v>0.42</v>
      </c>
      <c r="I28" s="30">
        <f>G28*F28</f>
        <v>173.88</v>
      </c>
    </row>
    <row r="29" spans="1:15" s="588" customFormat="1">
      <c r="A29" s="605">
        <f>SUM(A28:A28)</f>
        <v>173.88</v>
      </c>
      <c r="B29" s="578"/>
      <c r="C29" s="578" t="s">
        <v>21</v>
      </c>
      <c r="D29" s="577"/>
      <c r="E29" s="607"/>
      <c r="F29" s="605"/>
      <c r="G29" s="579"/>
      <c r="H29" s="608">
        <f>D29*B29/1000</f>
        <v>0</v>
      </c>
      <c r="I29" s="609">
        <f>G29*F29</f>
        <v>0</v>
      </c>
    </row>
    <row r="30" spans="1:15" s="588" customFormat="1" ht="15.75">
      <c r="A30" s="593">
        <f>A29/B28</f>
        <v>8.2799999999999994</v>
      </c>
      <c r="B30" s="584"/>
      <c r="C30" s="578" t="s">
        <v>22</v>
      </c>
      <c r="D30" s="577"/>
      <c r="E30" s="607"/>
      <c r="F30" s="593">
        <f>A30</f>
        <v>8.2799999999999994</v>
      </c>
      <c r="G30" s="579"/>
      <c r="H30" s="608">
        <f>D30*B30/1000</f>
        <v>0</v>
      </c>
      <c r="I30" s="609">
        <f>G30*F30</f>
        <v>0</v>
      </c>
    </row>
    <row r="31" spans="1:15" s="641" customFormat="1" ht="15.75">
      <c r="A31" s="633"/>
      <c r="B31" s="634"/>
      <c r="C31" s="635"/>
      <c r="D31" s="636"/>
      <c r="E31" s="637"/>
      <c r="F31" s="633"/>
      <c r="G31" s="638"/>
      <c r="H31" s="639"/>
      <c r="I31" s="640"/>
    </row>
    <row r="32" spans="1:15" s="588" customFormat="1" ht="15.75">
      <c r="A32" s="630"/>
      <c r="B32" s="606">
        <v>25</v>
      </c>
      <c r="C32" s="631" t="s">
        <v>26</v>
      </c>
      <c r="D32" s="578"/>
      <c r="E32" s="579"/>
      <c r="F32" s="632"/>
      <c r="G32" s="579"/>
      <c r="H32" s="608"/>
      <c r="I32" s="609"/>
    </row>
    <row r="33" spans="1:9" s="588" customFormat="1">
      <c r="A33" s="605">
        <f>E33*F33</f>
        <v>44.625</v>
      </c>
      <c r="B33" s="577">
        <v>21</v>
      </c>
      <c r="C33" s="626" t="s">
        <v>27</v>
      </c>
      <c r="D33" s="577">
        <v>25</v>
      </c>
      <c r="E33" s="607">
        <f>D33*B33/1000</f>
        <v>0.52500000000000002</v>
      </c>
      <c r="F33" s="605">
        <v>85</v>
      </c>
      <c r="G33" s="627">
        <f>E33</f>
        <v>0.52500000000000002</v>
      </c>
      <c r="H33" s="608">
        <f>D33*B33/1000</f>
        <v>0.52500000000000002</v>
      </c>
      <c r="I33" s="609">
        <f>G33*F33</f>
        <v>44.625</v>
      </c>
    </row>
    <row r="34" spans="1:9" s="588" customFormat="1">
      <c r="A34" s="605">
        <f>SUM(A33)</f>
        <v>44.625</v>
      </c>
      <c r="B34" s="578"/>
      <c r="C34" s="578" t="s">
        <v>21</v>
      </c>
      <c r="D34" s="577"/>
      <c r="E34" s="607"/>
      <c r="F34" s="605"/>
      <c r="G34" s="579"/>
      <c r="H34" s="608">
        <f>D34*B34/1000</f>
        <v>0</v>
      </c>
      <c r="I34" s="609">
        <f>G34*F34</f>
        <v>0</v>
      </c>
    </row>
    <row r="35" spans="1:9" s="588" customFormat="1" ht="15.75">
      <c r="A35" s="593">
        <f>A34/B33</f>
        <v>2.125</v>
      </c>
      <c r="B35" s="584"/>
      <c r="C35" s="578" t="s">
        <v>22</v>
      </c>
      <c r="D35" s="577"/>
      <c r="E35" s="607"/>
      <c r="F35" s="593">
        <f>A35</f>
        <v>2.125</v>
      </c>
      <c r="G35" s="579"/>
      <c r="H35" s="608">
        <f>D35*B35/1000</f>
        <v>0</v>
      </c>
      <c r="I35" s="609">
        <f>G35*F35</f>
        <v>0</v>
      </c>
    </row>
    <row r="36" spans="1:9" s="588" customFormat="1" ht="15.75">
      <c r="A36" s="593"/>
      <c r="B36" s="584"/>
      <c r="C36" s="578"/>
      <c r="D36" s="577"/>
      <c r="E36" s="607"/>
      <c r="F36" s="593"/>
      <c r="G36" s="579"/>
      <c r="H36" s="608"/>
      <c r="I36" s="609"/>
    </row>
    <row r="37" spans="1:9" s="588" customFormat="1" ht="15.75">
      <c r="A37" s="630"/>
      <c r="B37" s="606">
        <v>26</v>
      </c>
      <c r="C37" s="631" t="s">
        <v>28</v>
      </c>
      <c r="D37" s="578"/>
      <c r="E37" s="579"/>
      <c r="F37" s="632"/>
      <c r="G37" s="579"/>
      <c r="H37" s="608"/>
      <c r="I37" s="609"/>
    </row>
    <row r="38" spans="1:9" s="588" customFormat="1">
      <c r="A38" s="605">
        <f>E38*F38</f>
        <v>41.20872</v>
      </c>
      <c r="B38" s="577">
        <v>21</v>
      </c>
      <c r="C38" s="626" t="s">
        <v>29</v>
      </c>
      <c r="D38" s="577">
        <v>25.82</v>
      </c>
      <c r="E38" s="607">
        <f>D38*B38/1000</f>
        <v>0.54222000000000004</v>
      </c>
      <c r="F38" s="605">
        <v>76</v>
      </c>
      <c r="G38" s="627">
        <f>E38</f>
        <v>0.54222000000000004</v>
      </c>
      <c r="H38" s="608">
        <f>D38*B38/1000</f>
        <v>0.54222000000000004</v>
      </c>
      <c r="I38" s="609">
        <f>G38*F38</f>
        <v>41.20872</v>
      </c>
    </row>
    <row r="39" spans="1:9" s="588" customFormat="1">
      <c r="A39" s="605">
        <f>SUM(A38)</f>
        <v>41.20872</v>
      </c>
      <c r="B39" s="578"/>
      <c r="C39" s="578" t="s">
        <v>21</v>
      </c>
      <c r="D39" s="577"/>
      <c r="E39" s="607"/>
      <c r="F39" s="605"/>
      <c r="G39" s="579"/>
      <c r="H39" s="608">
        <f>D39*B39/1000</f>
        <v>0</v>
      </c>
      <c r="I39" s="609">
        <f>G39*F39</f>
        <v>0</v>
      </c>
    </row>
    <row r="40" spans="1:9" s="588" customFormat="1" ht="15.75">
      <c r="A40" s="593">
        <f>A39/B38</f>
        <v>1.9623200000000001</v>
      </c>
      <c r="B40" s="584"/>
      <c r="C40" s="578" t="s">
        <v>22</v>
      </c>
      <c r="D40" s="577"/>
      <c r="E40" s="607"/>
      <c r="F40" s="593">
        <f>A40</f>
        <v>1.9623200000000001</v>
      </c>
      <c r="G40" s="579"/>
      <c r="H40" s="608">
        <f>D40*B40/1000</f>
        <v>0</v>
      </c>
      <c r="I40" s="609">
        <f>G40*F40</f>
        <v>0</v>
      </c>
    </row>
    <row r="41" spans="1:9" s="588" customFormat="1" ht="15.75">
      <c r="A41" s="593"/>
      <c r="B41" s="584"/>
      <c r="C41" s="578"/>
      <c r="D41" s="577"/>
      <c r="E41" s="607"/>
      <c r="F41" s="593"/>
      <c r="G41" s="579"/>
      <c r="H41" s="608"/>
      <c r="I41" s="609"/>
    </row>
    <row r="42" spans="1:9" s="588" customFormat="1" ht="15.75">
      <c r="A42" s="593">
        <f>A39+A34+A29+A24</f>
        <v>1155.0023939999999</v>
      </c>
      <c r="B42" s="578"/>
      <c r="C42" s="584" t="s">
        <v>30</v>
      </c>
      <c r="D42" s="578"/>
      <c r="E42" s="579"/>
      <c r="F42" s="593">
        <f>F43*B38</f>
        <v>1155.0023939999999</v>
      </c>
      <c r="G42" s="579"/>
      <c r="H42" s="576"/>
      <c r="I42" s="609">
        <f>SUM(I14:I41)</f>
        <v>1155.0023940000001</v>
      </c>
    </row>
    <row r="43" spans="1:9" s="588" customFormat="1" ht="15.75">
      <c r="A43" s="593">
        <f>A42/B38</f>
        <v>55.000113999999996</v>
      </c>
      <c r="B43" s="578"/>
      <c r="C43" s="584" t="s">
        <v>22</v>
      </c>
      <c r="D43" s="578"/>
      <c r="E43" s="579"/>
      <c r="F43" s="593">
        <f>A43</f>
        <v>55.000113999999996</v>
      </c>
      <c r="G43" s="579"/>
      <c r="H43" s="608"/>
      <c r="I43" s="609"/>
    </row>
    <row r="44" spans="1:9" s="588" customFormat="1" ht="15.75">
      <c r="C44" s="1388" t="s">
        <v>84</v>
      </c>
      <c r="D44" s="1388"/>
      <c r="E44" s="1388"/>
      <c r="F44" s="1388"/>
      <c r="G44" s="1388"/>
      <c r="H44" s="642"/>
      <c r="I44" s="571"/>
    </row>
    <row r="45" spans="1:9" s="588" customFormat="1" ht="15.75">
      <c r="C45" s="1388" t="s">
        <v>32</v>
      </c>
      <c r="D45" s="1388"/>
      <c r="E45" s="1388"/>
      <c r="F45" s="1388"/>
      <c r="G45" s="1388"/>
      <c r="H45" s="642"/>
      <c r="I45" s="571"/>
    </row>
    <row r="46" spans="1:9" s="588" customFormat="1" ht="15.75">
      <c r="B46" s="643"/>
      <c r="C46" s="643" t="s">
        <v>33</v>
      </c>
      <c r="D46" s="643"/>
      <c r="E46" s="643"/>
      <c r="F46" s="643"/>
      <c r="G46" s="643"/>
      <c r="H46" s="571"/>
      <c r="I46" s="571"/>
    </row>
    <row r="49" spans="3:3">
      <c r="C49" t="s">
        <v>136</v>
      </c>
    </row>
  </sheetData>
  <mergeCells count="12">
    <mergeCell ref="F6:G6"/>
    <mergeCell ref="F8:G8"/>
    <mergeCell ref="C15:D15"/>
    <mergeCell ref="C44:G44"/>
    <mergeCell ref="C45:G45"/>
    <mergeCell ref="B2:G2"/>
    <mergeCell ref="B3:G3"/>
    <mergeCell ref="B4:B5"/>
    <mergeCell ref="C4:C5"/>
    <mergeCell ref="D4:D5"/>
    <mergeCell ref="E4:E5"/>
    <mergeCell ref="F5:G5"/>
  </mergeCells>
  <pageMargins left="0.7" right="0.7" top="0.75" bottom="0.75" header="0.3" footer="0.3"/>
  <pageSetup paperSize="9" scale="70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O49"/>
  <sheetViews>
    <sheetView view="pageBreakPreview" topLeftCell="A15" zoomScale="60" workbookViewId="0">
      <selection activeCell="F25" sqref="F25"/>
    </sheetView>
  </sheetViews>
  <sheetFormatPr defaultRowHeight="15"/>
  <cols>
    <col min="1" max="1" width="13.7109375" style="481" customWidth="1"/>
    <col min="2" max="2" width="9.140625" style="481" customWidth="1"/>
    <col min="3" max="3" width="55.7109375" style="481" customWidth="1"/>
    <col min="4" max="4" width="9.140625" style="481" customWidth="1"/>
    <col min="5" max="5" width="11.7109375" style="481" customWidth="1"/>
    <col min="6" max="6" width="15.42578125" style="481" customWidth="1"/>
    <col min="7" max="7" width="12.42578125" style="481" customWidth="1"/>
    <col min="8" max="8" width="11.42578125" style="481" customWidth="1"/>
    <col min="9" max="9" width="13" style="481" customWidth="1"/>
    <col min="10" max="16384" width="9.140625" style="481"/>
  </cols>
  <sheetData>
    <row r="1" spans="1:9">
      <c r="H1" s="482"/>
      <c r="I1" s="482"/>
    </row>
    <row r="2" spans="1:9" ht="18.75">
      <c r="A2" s="483"/>
      <c r="B2" s="1359" t="s">
        <v>0</v>
      </c>
      <c r="C2" s="1359"/>
      <c r="D2" s="1359"/>
      <c r="E2" s="1359"/>
      <c r="F2" s="1359"/>
      <c r="G2" s="1359"/>
      <c r="H2" s="482"/>
      <c r="I2" s="482"/>
    </row>
    <row r="3" spans="1:9" ht="15.75">
      <c r="A3" s="483"/>
      <c r="B3" s="1360"/>
      <c r="C3" s="1360"/>
      <c r="D3" s="1360"/>
      <c r="E3" s="1360"/>
      <c r="F3" s="1360"/>
      <c r="G3" s="1360"/>
      <c r="H3" s="482"/>
      <c r="I3" s="482"/>
    </row>
    <row r="4" spans="1:9" ht="15.75">
      <c r="A4" s="483"/>
      <c r="B4" s="1361"/>
      <c r="C4" s="1363" t="s">
        <v>1</v>
      </c>
      <c r="D4" s="1365" t="s">
        <v>2</v>
      </c>
      <c r="E4" s="1367" t="s">
        <v>3</v>
      </c>
      <c r="F4" s="484"/>
      <c r="G4" s="485"/>
      <c r="H4" s="482"/>
      <c r="I4" s="482"/>
    </row>
    <row r="5" spans="1:9" ht="27.75" customHeight="1">
      <c r="A5" s="486"/>
      <c r="B5" s="1362"/>
      <c r="C5" s="1364"/>
      <c r="D5" s="1366"/>
      <c r="E5" s="1368"/>
      <c r="F5" s="1369" t="s">
        <v>4</v>
      </c>
      <c r="G5" s="1370"/>
      <c r="H5" s="482"/>
      <c r="I5" s="482"/>
    </row>
    <row r="6" spans="1:9" ht="18">
      <c r="A6" s="487"/>
      <c r="B6" s="488"/>
      <c r="C6" s="489"/>
      <c r="D6" s="490"/>
      <c r="E6" s="491"/>
      <c r="F6" s="1354" t="s">
        <v>5</v>
      </c>
      <c r="G6" s="1355"/>
      <c r="H6" s="482"/>
      <c r="I6" s="482"/>
    </row>
    <row r="7" spans="1:9" ht="18">
      <c r="A7" s="487"/>
      <c r="B7" s="492"/>
      <c r="C7" s="489"/>
      <c r="D7" s="490"/>
      <c r="E7" s="491"/>
      <c r="F7" s="493"/>
      <c r="G7" s="569"/>
      <c r="H7" s="482"/>
      <c r="I7" s="482"/>
    </row>
    <row r="8" spans="1:9" ht="18">
      <c r="A8" s="487"/>
      <c r="B8" s="492"/>
      <c r="C8" s="495"/>
      <c r="D8" s="490"/>
      <c r="E8" s="491"/>
      <c r="F8" s="1356"/>
      <c r="G8" s="1357"/>
      <c r="H8" s="482"/>
      <c r="I8" s="482"/>
    </row>
    <row r="9" spans="1:9" ht="18">
      <c r="A9" s="487"/>
      <c r="B9" s="492"/>
      <c r="C9" s="496"/>
      <c r="D9" s="490"/>
      <c r="E9" s="491"/>
      <c r="F9" s="484"/>
      <c r="G9" s="497"/>
      <c r="H9" s="482"/>
      <c r="I9" s="482"/>
    </row>
    <row r="10" spans="1:9" ht="18">
      <c r="A10" s="498"/>
      <c r="B10" s="499"/>
      <c r="C10" s="495"/>
      <c r="D10" s="490"/>
      <c r="E10" s="491"/>
      <c r="F10" s="484"/>
      <c r="G10" s="497"/>
      <c r="H10" s="482"/>
      <c r="I10" s="482"/>
    </row>
    <row r="11" spans="1:9" ht="20.25">
      <c r="A11" s="483"/>
      <c r="B11" s="500"/>
      <c r="C11" s="501" t="s">
        <v>94</v>
      </c>
      <c r="D11" s="485"/>
      <c r="E11" s="484"/>
      <c r="F11" s="484"/>
      <c r="G11" s="485"/>
      <c r="H11" s="482"/>
      <c r="I11" s="482"/>
    </row>
    <row r="12" spans="1:9" ht="60">
      <c r="A12" s="502" t="s">
        <v>6</v>
      </c>
      <c r="B12" s="503" t="s">
        <v>7</v>
      </c>
      <c r="C12" s="503" t="s">
        <v>8</v>
      </c>
      <c r="D12" s="503" t="s">
        <v>9</v>
      </c>
      <c r="E12" s="504" t="s">
        <v>10</v>
      </c>
      <c r="F12" s="503" t="s">
        <v>11</v>
      </c>
      <c r="G12" s="504" t="s">
        <v>12</v>
      </c>
      <c r="H12" s="482"/>
      <c r="I12" s="482"/>
    </row>
    <row r="13" spans="1:9" s="511" customFormat="1" ht="20.25">
      <c r="A13" s="505"/>
      <c r="B13" s="506"/>
      <c r="C13" s="507">
        <v>45243</v>
      </c>
      <c r="D13" s="508"/>
      <c r="E13" s="509"/>
      <c r="F13" s="506"/>
      <c r="G13" s="509"/>
      <c r="H13" s="510"/>
      <c r="I13" s="510"/>
    </row>
    <row r="14" spans="1:9" s="520" customFormat="1" ht="20.25">
      <c r="A14" s="512"/>
      <c r="B14" s="513"/>
      <c r="C14" s="514"/>
      <c r="D14" s="515"/>
      <c r="E14" s="516"/>
      <c r="F14" s="512"/>
      <c r="G14" s="517"/>
      <c r="H14" s="518"/>
      <c r="I14" s="519"/>
    </row>
    <row r="15" spans="1:9" s="500" customFormat="1" ht="15.75">
      <c r="A15" s="521"/>
      <c r="B15" s="522">
        <v>200</v>
      </c>
      <c r="C15" s="523" t="s">
        <v>137</v>
      </c>
      <c r="D15" s="489"/>
      <c r="E15" s="490"/>
      <c r="F15" s="524"/>
      <c r="G15" s="525"/>
      <c r="H15" s="526"/>
      <c r="I15" s="527"/>
    </row>
    <row r="16" spans="1:9" s="500" customFormat="1">
      <c r="A16" s="521">
        <f>E16*F16</f>
        <v>0.92999999999999994</v>
      </c>
      <c r="B16" s="488">
        <v>1</v>
      </c>
      <c r="C16" s="489" t="s">
        <v>138</v>
      </c>
      <c r="D16" s="488">
        <v>31</v>
      </c>
      <c r="E16" s="525">
        <f>D16*B16/1000</f>
        <v>3.1E-2</v>
      </c>
      <c r="F16" s="521">
        <v>30</v>
      </c>
      <c r="G16" s="528">
        <f>E16</f>
        <v>3.1E-2</v>
      </c>
      <c r="H16" s="526">
        <f>D16*B16/1000</f>
        <v>3.1E-2</v>
      </c>
      <c r="I16" s="527">
        <f>G16*F16</f>
        <v>0.92999999999999994</v>
      </c>
    </row>
    <row r="17" spans="1:15" s="500" customFormat="1">
      <c r="A17" s="521">
        <f>E17*F17</f>
        <v>2.9849999999999999</v>
      </c>
      <c r="B17" s="488">
        <v>1</v>
      </c>
      <c r="C17" s="489" t="s">
        <v>34</v>
      </c>
      <c r="D17" s="488">
        <v>5</v>
      </c>
      <c r="E17" s="525">
        <f>D17*B17/1000</f>
        <v>5.0000000000000001E-3</v>
      </c>
      <c r="F17" s="521">
        <v>597</v>
      </c>
      <c r="G17" s="528">
        <f t="shared" ref="G17:G20" si="0">E17</f>
        <v>5.0000000000000001E-3</v>
      </c>
      <c r="H17" s="526">
        <f t="shared" ref="H17:H22" si="1">D17*B17/1000</f>
        <v>5.0000000000000001E-3</v>
      </c>
      <c r="I17" s="527">
        <f t="shared" ref="I17:I44" si="2">G17*F17</f>
        <v>2.9849999999999999</v>
      </c>
    </row>
    <row r="18" spans="1:15" s="500" customFormat="1">
      <c r="A18" s="521">
        <f>E18*F18</f>
        <v>9.89</v>
      </c>
      <c r="B18" s="488">
        <v>1</v>
      </c>
      <c r="C18" s="489" t="s">
        <v>35</v>
      </c>
      <c r="D18" s="488">
        <v>23</v>
      </c>
      <c r="E18" s="525">
        <f>D18*B18/1000</f>
        <v>2.3E-2</v>
      </c>
      <c r="F18" s="521">
        <v>430</v>
      </c>
      <c r="G18" s="528">
        <f t="shared" si="0"/>
        <v>2.3E-2</v>
      </c>
      <c r="H18" s="526">
        <f t="shared" si="1"/>
        <v>2.3E-2</v>
      </c>
      <c r="I18" s="527">
        <f t="shared" si="2"/>
        <v>9.89</v>
      </c>
    </row>
    <row r="19" spans="1:15" s="500" customFormat="1">
      <c r="A19" s="521">
        <f>E19*F19</f>
        <v>0.3725</v>
      </c>
      <c r="B19" s="488">
        <v>1</v>
      </c>
      <c r="C19" s="489" t="s">
        <v>36</v>
      </c>
      <c r="D19" s="488">
        <v>5</v>
      </c>
      <c r="E19" s="525">
        <f>D19*B19/1000</f>
        <v>5.0000000000000001E-3</v>
      </c>
      <c r="F19" s="521">
        <v>74.5</v>
      </c>
      <c r="G19" s="528">
        <f>E19+E26</f>
        <v>0.02</v>
      </c>
      <c r="H19" s="526">
        <f t="shared" si="1"/>
        <v>5.0000000000000001E-3</v>
      </c>
      <c r="I19" s="527">
        <f t="shared" si="2"/>
        <v>1.49</v>
      </c>
    </row>
    <row r="20" spans="1:15" s="500" customFormat="1">
      <c r="A20" s="521">
        <f>E20*F20</f>
        <v>1.6E-2</v>
      </c>
      <c r="B20" s="488">
        <v>1</v>
      </c>
      <c r="C20" s="489" t="s">
        <v>37</v>
      </c>
      <c r="D20" s="488">
        <v>1</v>
      </c>
      <c r="E20" s="525">
        <f>D20*B20/1000</f>
        <v>1E-3</v>
      </c>
      <c r="F20" s="521">
        <v>16</v>
      </c>
      <c r="G20" s="528">
        <f t="shared" si="0"/>
        <v>1E-3</v>
      </c>
      <c r="H20" s="526">
        <f t="shared" si="1"/>
        <v>1E-3</v>
      </c>
      <c r="I20" s="527">
        <f t="shared" si="2"/>
        <v>1.6E-2</v>
      </c>
    </row>
    <row r="21" spans="1:15" s="500" customFormat="1">
      <c r="A21" s="521">
        <f>SUM(A16:A20)</f>
        <v>14.1935</v>
      </c>
      <c r="B21" s="488"/>
      <c r="C21" s="489" t="s">
        <v>21</v>
      </c>
      <c r="D21" s="488"/>
      <c r="E21" s="525"/>
      <c r="F21" s="521"/>
      <c r="G21" s="528"/>
      <c r="H21" s="526">
        <f t="shared" si="1"/>
        <v>0</v>
      </c>
      <c r="I21" s="527">
        <f t="shared" si="2"/>
        <v>0</v>
      </c>
    </row>
    <row r="22" spans="1:15" s="500" customFormat="1" ht="15.75">
      <c r="A22" s="529">
        <f>A21/B20</f>
        <v>14.1935</v>
      </c>
      <c r="B22" s="489"/>
      <c r="C22" s="489" t="s">
        <v>22</v>
      </c>
      <c r="D22" s="488"/>
      <c r="E22" s="525"/>
      <c r="F22" s="529">
        <f>A22</f>
        <v>14.1935</v>
      </c>
      <c r="G22" s="528"/>
      <c r="H22" s="526">
        <f t="shared" si="1"/>
        <v>0</v>
      </c>
      <c r="I22" s="527">
        <f t="shared" si="2"/>
        <v>0</v>
      </c>
    </row>
    <row r="23" spans="1:15" s="500" customFormat="1" ht="15.75">
      <c r="A23" s="529"/>
      <c r="B23" s="489"/>
      <c r="C23" s="489"/>
      <c r="D23" s="488"/>
      <c r="E23" s="525"/>
      <c r="F23" s="529"/>
      <c r="G23" s="528"/>
      <c r="H23" s="526"/>
      <c r="I23" s="527">
        <f t="shared" si="2"/>
        <v>0</v>
      </c>
    </row>
    <row r="24" spans="1:15" s="500" customFormat="1" ht="15.75">
      <c r="A24" s="530"/>
      <c r="B24" s="522">
        <v>200</v>
      </c>
      <c r="C24" s="531" t="s">
        <v>86</v>
      </c>
      <c r="D24" s="489"/>
      <c r="E24" s="490"/>
      <c r="F24" s="524"/>
      <c r="G24" s="525"/>
      <c r="H24" s="526"/>
      <c r="I24" s="527">
        <f t="shared" si="2"/>
        <v>0</v>
      </c>
      <c r="O24" s="500" t="s">
        <v>23</v>
      </c>
    </row>
    <row r="25" spans="1:15" s="500" customFormat="1">
      <c r="A25" s="521">
        <f>E25*F25</f>
        <v>0.47500000000000003</v>
      </c>
      <c r="B25" s="488">
        <v>1</v>
      </c>
      <c r="C25" s="532" t="s">
        <v>91</v>
      </c>
      <c r="D25" s="488">
        <v>1</v>
      </c>
      <c r="E25" s="525">
        <f>D25*B25/1000</f>
        <v>1E-3</v>
      </c>
      <c r="F25" s="521">
        <v>475</v>
      </c>
      <c r="G25" s="528">
        <f>E25</f>
        <v>1E-3</v>
      </c>
      <c r="H25" s="526">
        <f>D25*B25/1000</f>
        <v>1E-3</v>
      </c>
      <c r="I25" s="527">
        <f t="shared" si="2"/>
        <v>0.47500000000000003</v>
      </c>
    </row>
    <row r="26" spans="1:15" s="500" customFormat="1">
      <c r="A26" s="521">
        <f>E26*F26</f>
        <v>1.1174999999999999</v>
      </c>
      <c r="B26" s="488">
        <v>1</v>
      </c>
      <c r="C26" s="532" t="s">
        <v>36</v>
      </c>
      <c r="D26" s="488">
        <v>15</v>
      </c>
      <c r="E26" s="525">
        <f>D26*B26/1000</f>
        <v>1.4999999999999999E-2</v>
      </c>
      <c r="F26" s="521">
        <v>74.5</v>
      </c>
      <c r="G26" s="528"/>
      <c r="H26" s="526">
        <f>D26*B26/1000</f>
        <v>1.4999999999999999E-2</v>
      </c>
      <c r="I26" s="527">
        <f t="shared" si="2"/>
        <v>0</v>
      </c>
    </row>
    <row r="27" spans="1:15" s="500" customFormat="1">
      <c r="A27" s="521">
        <f>SUM(A25:A26)</f>
        <v>1.5925</v>
      </c>
      <c r="B27" s="489"/>
      <c r="C27" s="489" t="s">
        <v>21</v>
      </c>
      <c r="D27" s="488"/>
      <c r="E27" s="525"/>
      <c r="F27" s="521"/>
      <c r="G27" s="490"/>
      <c r="H27" s="526">
        <f>D27*B27/1000</f>
        <v>0</v>
      </c>
      <c r="I27" s="527">
        <f t="shared" si="2"/>
        <v>0</v>
      </c>
    </row>
    <row r="28" spans="1:15" s="500" customFormat="1" ht="15.75">
      <c r="A28" s="529">
        <f>A27/B26</f>
        <v>1.5925</v>
      </c>
      <c r="B28" s="523"/>
      <c r="C28" s="489" t="s">
        <v>22</v>
      </c>
      <c r="D28" s="488"/>
      <c r="E28" s="525"/>
      <c r="F28" s="529">
        <f>A28</f>
        <v>1.5925</v>
      </c>
      <c r="G28" s="490"/>
      <c r="H28" s="526">
        <f>D28*B28/1000</f>
        <v>0</v>
      </c>
      <c r="I28" s="527">
        <f t="shared" si="2"/>
        <v>0</v>
      </c>
    </row>
    <row r="29" spans="1:15" s="500" customFormat="1" ht="15.75">
      <c r="A29" s="529"/>
      <c r="B29" s="523"/>
      <c r="C29" s="489"/>
      <c r="D29" s="488"/>
      <c r="E29" s="525"/>
      <c r="F29" s="529"/>
      <c r="G29" s="490"/>
      <c r="H29" s="526"/>
      <c r="I29" s="527"/>
    </row>
    <row r="30" spans="1:15" s="500" customFormat="1" ht="15.75">
      <c r="A30" s="530"/>
      <c r="B30" s="522">
        <v>30</v>
      </c>
      <c r="C30" s="531" t="s">
        <v>118</v>
      </c>
      <c r="D30" s="489"/>
      <c r="E30" s="490"/>
      <c r="F30" s="524"/>
      <c r="G30" s="490"/>
      <c r="H30" s="526"/>
      <c r="I30" s="527">
        <f t="shared" ref="I30:I38" si="3">G30*F30</f>
        <v>0</v>
      </c>
    </row>
    <row r="31" spans="1:15" s="500" customFormat="1">
      <c r="A31" s="521">
        <f>E31*F31</f>
        <v>2.847</v>
      </c>
      <c r="B31" s="488">
        <v>1</v>
      </c>
      <c r="C31" s="532" t="s">
        <v>118</v>
      </c>
      <c r="D31" s="488">
        <v>30</v>
      </c>
      <c r="E31" s="525">
        <f>D31*B31/1000</f>
        <v>0.03</v>
      </c>
      <c r="F31" s="521">
        <v>94.9</v>
      </c>
      <c r="G31" s="528">
        <f>E31</f>
        <v>0.03</v>
      </c>
      <c r="H31" s="526">
        <f>D31*B31/1000</f>
        <v>0.03</v>
      </c>
      <c r="I31" s="527">
        <f t="shared" si="3"/>
        <v>2.847</v>
      </c>
    </row>
    <row r="32" spans="1:15" s="500" customFormat="1">
      <c r="A32" s="521">
        <f>SUM(A31)</f>
        <v>2.847</v>
      </c>
      <c r="B32" s="489"/>
      <c r="C32" s="489" t="s">
        <v>21</v>
      </c>
      <c r="D32" s="488"/>
      <c r="E32" s="525"/>
      <c r="F32" s="521"/>
      <c r="G32" s="490"/>
      <c r="H32" s="526">
        <f>D32*B32/1000</f>
        <v>0</v>
      </c>
      <c r="I32" s="527">
        <f t="shared" si="3"/>
        <v>0</v>
      </c>
    </row>
    <row r="33" spans="1:9" s="500" customFormat="1" ht="15.75">
      <c r="A33" s="529">
        <f>A32/B31</f>
        <v>2.847</v>
      </c>
      <c r="B33" s="523"/>
      <c r="C33" s="489" t="s">
        <v>22</v>
      </c>
      <c r="D33" s="488"/>
      <c r="E33" s="525"/>
      <c r="F33" s="529">
        <f>A33</f>
        <v>2.847</v>
      </c>
      <c r="G33" s="490"/>
      <c r="H33" s="526">
        <f>D33*B33/1000</f>
        <v>0</v>
      </c>
      <c r="I33" s="527">
        <f t="shared" si="3"/>
        <v>0</v>
      </c>
    </row>
    <row r="34" spans="1:9" s="500" customFormat="1" ht="15.75">
      <c r="A34" s="529"/>
      <c r="B34" s="523"/>
      <c r="C34" s="489"/>
      <c r="D34" s="488"/>
      <c r="E34" s="525"/>
      <c r="F34" s="529"/>
      <c r="G34" s="490"/>
      <c r="H34" s="526"/>
      <c r="I34" s="527">
        <f t="shared" si="3"/>
        <v>0</v>
      </c>
    </row>
    <row r="35" spans="1:9" s="500" customFormat="1" ht="15.75">
      <c r="A35" s="530"/>
      <c r="B35" s="522">
        <v>27</v>
      </c>
      <c r="C35" s="531" t="s">
        <v>92</v>
      </c>
      <c r="D35" s="489"/>
      <c r="E35" s="490"/>
      <c r="F35" s="524"/>
      <c r="G35" s="490"/>
      <c r="H35" s="526"/>
      <c r="I35" s="527">
        <f t="shared" si="3"/>
        <v>0</v>
      </c>
    </row>
    <row r="36" spans="1:9" s="500" customFormat="1">
      <c r="A36" s="521">
        <f>E36*F36</f>
        <v>2.2949999999999999</v>
      </c>
      <c r="B36" s="488">
        <v>1</v>
      </c>
      <c r="C36" s="532" t="s">
        <v>92</v>
      </c>
      <c r="D36" s="488">
        <v>27</v>
      </c>
      <c r="E36" s="525">
        <f>D36*B36/1000</f>
        <v>2.7E-2</v>
      </c>
      <c r="F36" s="521">
        <v>85</v>
      </c>
      <c r="G36" s="528">
        <f>E36</f>
        <v>2.7E-2</v>
      </c>
      <c r="H36" s="526">
        <f>D36*B36/1000</f>
        <v>2.7E-2</v>
      </c>
      <c r="I36" s="527">
        <f t="shared" si="3"/>
        <v>2.2949999999999999</v>
      </c>
    </row>
    <row r="37" spans="1:9" s="500" customFormat="1">
      <c r="A37" s="521">
        <f>SUM(A36)</f>
        <v>2.2949999999999999</v>
      </c>
      <c r="B37" s="489"/>
      <c r="C37" s="489" t="s">
        <v>21</v>
      </c>
      <c r="D37" s="488"/>
      <c r="E37" s="525"/>
      <c r="F37" s="521"/>
      <c r="G37" s="490"/>
      <c r="H37" s="526">
        <f>D37*B37/1000</f>
        <v>0</v>
      </c>
      <c r="I37" s="527">
        <f t="shared" si="3"/>
        <v>0</v>
      </c>
    </row>
    <row r="38" spans="1:9" s="500" customFormat="1" ht="15.75">
      <c r="A38" s="529">
        <f>A37/B36</f>
        <v>2.2949999999999999</v>
      </c>
      <c r="B38" s="523"/>
      <c r="C38" s="489" t="s">
        <v>22</v>
      </c>
      <c r="D38" s="488"/>
      <c r="E38" s="525"/>
      <c r="F38" s="529">
        <f>A38</f>
        <v>2.2949999999999999</v>
      </c>
      <c r="G38" s="490"/>
      <c r="H38" s="526">
        <f>D38*B38/1000</f>
        <v>0</v>
      </c>
      <c r="I38" s="527">
        <f t="shared" si="3"/>
        <v>0</v>
      </c>
    </row>
    <row r="39" spans="1:9" s="500" customFormat="1" ht="15.75">
      <c r="A39" s="529"/>
      <c r="B39" s="523"/>
      <c r="C39" s="489"/>
      <c r="D39" s="488"/>
      <c r="E39" s="525"/>
      <c r="F39" s="529"/>
      <c r="G39" s="490"/>
      <c r="H39" s="526"/>
      <c r="I39" s="527"/>
    </row>
    <row r="40" spans="1:9" s="500" customFormat="1" ht="15.75">
      <c r="A40" s="530"/>
      <c r="B40" s="522">
        <v>27</v>
      </c>
      <c r="C40" s="531" t="s">
        <v>28</v>
      </c>
      <c r="D40" s="489"/>
      <c r="E40" s="490"/>
      <c r="F40" s="524"/>
      <c r="G40" s="490"/>
      <c r="H40" s="526"/>
      <c r="I40" s="527">
        <f t="shared" ref="I40:I43" si="4">G40*F40</f>
        <v>0</v>
      </c>
    </row>
    <row r="41" spans="1:9" s="500" customFormat="1">
      <c r="A41" s="521">
        <f>E41*F41</f>
        <v>2.0748000000000002</v>
      </c>
      <c r="B41" s="488">
        <v>1</v>
      </c>
      <c r="C41" s="532" t="s">
        <v>93</v>
      </c>
      <c r="D41" s="488">
        <v>27.3</v>
      </c>
      <c r="E41" s="525">
        <f>D41*B41/1000</f>
        <v>2.7300000000000001E-2</v>
      </c>
      <c r="F41" s="521">
        <v>76</v>
      </c>
      <c r="G41" s="528">
        <f>E41</f>
        <v>2.7300000000000001E-2</v>
      </c>
      <c r="H41" s="526">
        <f>D41*B41/1000</f>
        <v>2.7300000000000001E-2</v>
      </c>
      <c r="I41" s="527">
        <f t="shared" si="4"/>
        <v>2.0748000000000002</v>
      </c>
    </row>
    <row r="42" spans="1:9" s="500" customFormat="1">
      <c r="A42" s="521">
        <f>SUM(A41)</f>
        <v>2.0748000000000002</v>
      </c>
      <c r="B42" s="489"/>
      <c r="C42" s="489" t="s">
        <v>21</v>
      </c>
      <c r="D42" s="488"/>
      <c r="E42" s="525"/>
      <c r="F42" s="521"/>
      <c r="G42" s="490"/>
      <c r="H42" s="526">
        <f>D42*B42/1000</f>
        <v>0</v>
      </c>
      <c r="I42" s="527">
        <f t="shared" si="4"/>
        <v>0</v>
      </c>
    </row>
    <row r="43" spans="1:9" s="500" customFormat="1" ht="15.75">
      <c r="A43" s="529">
        <f>A42/B41</f>
        <v>2.0748000000000002</v>
      </c>
      <c r="B43" s="523"/>
      <c r="C43" s="489" t="s">
        <v>22</v>
      </c>
      <c r="D43" s="488"/>
      <c r="E43" s="525"/>
      <c r="F43" s="529">
        <f>A43</f>
        <v>2.0748000000000002</v>
      </c>
      <c r="G43" s="490"/>
      <c r="H43" s="526">
        <f>D43*B43/1000</f>
        <v>0</v>
      </c>
      <c r="I43" s="527">
        <f t="shared" si="4"/>
        <v>0</v>
      </c>
    </row>
    <row r="44" spans="1:9" s="500" customFormat="1" ht="15.75">
      <c r="A44" s="529"/>
      <c r="B44" s="523"/>
      <c r="C44" s="489"/>
      <c r="D44" s="488"/>
      <c r="E44" s="525"/>
      <c r="F44" s="529"/>
      <c r="G44" s="490"/>
      <c r="H44" s="526"/>
      <c r="I44" s="527">
        <f t="shared" si="2"/>
        <v>0</v>
      </c>
    </row>
    <row r="45" spans="1:9" s="500" customFormat="1" ht="15.75">
      <c r="A45" s="529">
        <f>A37+A27+A21+A42+A32</f>
        <v>23.002800000000001</v>
      </c>
      <c r="B45" s="489"/>
      <c r="C45" s="523" t="s">
        <v>30</v>
      </c>
      <c r="D45" s="489"/>
      <c r="E45" s="490"/>
      <c r="F45" s="529">
        <f>F46*B41</f>
        <v>23.002800000000001</v>
      </c>
      <c r="G45" s="490"/>
      <c r="H45" s="533"/>
      <c r="I45" s="527">
        <f>SUM(I16:I44)</f>
        <v>23.002799999999997</v>
      </c>
    </row>
    <row r="46" spans="1:9" s="500" customFormat="1" ht="15.75">
      <c r="A46" s="529">
        <f>A45/B41</f>
        <v>23.002800000000001</v>
      </c>
      <c r="B46" s="489"/>
      <c r="C46" s="523" t="s">
        <v>22</v>
      </c>
      <c r="D46" s="489"/>
      <c r="E46" s="490"/>
      <c r="F46" s="529">
        <f>A46</f>
        <v>23.002800000000001</v>
      </c>
      <c r="G46" s="490"/>
      <c r="H46" s="526"/>
      <c r="I46" s="527"/>
    </row>
    <row r="47" spans="1:9" s="500" customFormat="1" ht="15.75">
      <c r="C47" s="1358" t="s">
        <v>84</v>
      </c>
      <c r="D47" s="1358"/>
      <c r="E47" s="1358"/>
      <c r="F47" s="1358"/>
      <c r="G47" s="1358"/>
      <c r="H47" s="534"/>
      <c r="I47" s="535"/>
    </row>
    <row r="48" spans="1:9" s="500" customFormat="1" ht="15.75">
      <c r="C48" s="1358" t="s">
        <v>32</v>
      </c>
      <c r="D48" s="1358"/>
      <c r="E48" s="1358"/>
      <c r="F48" s="1358"/>
      <c r="G48" s="1358"/>
      <c r="H48" s="534"/>
      <c r="I48" s="535"/>
    </row>
    <row r="49" spans="2:9" s="500" customFormat="1" ht="15.75">
      <c r="B49" s="536"/>
      <c r="C49" s="536" t="s">
        <v>33</v>
      </c>
      <c r="D49" s="536"/>
      <c r="E49" s="536"/>
      <c r="F49" s="536"/>
      <c r="G49" s="536"/>
      <c r="H49" s="535"/>
      <c r="I49" s="535"/>
    </row>
  </sheetData>
  <mergeCells count="11">
    <mergeCell ref="F6:G6"/>
    <mergeCell ref="F8:G8"/>
    <mergeCell ref="C47:G47"/>
    <mergeCell ref="C48:G48"/>
    <mergeCell ref="B2:G2"/>
    <mergeCell ref="B3:G3"/>
    <mergeCell ref="B4:B5"/>
    <mergeCell ref="C4:C5"/>
    <mergeCell ref="D4:D5"/>
    <mergeCell ref="E4:E5"/>
    <mergeCell ref="F5:G5"/>
  </mergeCells>
  <pageMargins left="0.7" right="0.7" top="0.75" bottom="0.75" header="0.3" footer="0.3"/>
  <pageSetup paperSize="9" scale="60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O48"/>
  <sheetViews>
    <sheetView view="pageBreakPreview" topLeftCell="A7" zoomScale="60" workbookViewId="0">
      <selection activeCell="B38" sqref="B38"/>
    </sheetView>
  </sheetViews>
  <sheetFormatPr defaultRowHeight="15"/>
  <cols>
    <col min="1" max="1" width="13.85546875" customWidth="1"/>
    <col min="2" max="2" width="9.28515625" bestFit="1" customWidth="1"/>
    <col min="3" max="3" width="60.28515625" customWidth="1"/>
    <col min="4" max="4" width="9.28515625" bestFit="1" customWidth="1"/>
    <col min="5" max="5" width="9.42578125" bestFit="1" customWidth="1"/>
    <col min="6" max="6" width="14.5703125" customWidth="1"/>
    <col min="7" max="8" width="9.42578125" bestFit="1" customWidth="1"/>
    <col min="9" max="9" width="13.85546875" customWidth="1"/>
  </cols>
  <sheetData>
    <row r="1" spans="1:9" s="570" customFormat="1">
      <c r="H1" s="571"/>
      <c r="I1" s="571"/>
    </row>
    <row r="2" spans="1:9" s="570" customFormat="1" ht="15.75">
      <c r="A2" s="572"/>
      <c r="B2" s="1371" t="s">
        <v>0</v>
      </c>
      <c r="C2" s="1371"/>
      <c r="D2" s="1371"/>
      <c r="E2" s="1371"/>
      <c r="F2" s="1371"/>
      <c r="G2" s="1371"/>
      <c r="H2" s="571"/>
      <c r="I2" s="571"/>
    </row>
    <row r="3" spans="1:9" s="570" customFormat="1" ht="15.75">
      <c r="A3" s="572"/>
      <c r="B3" s="1371"/>
      <c r="C3" s="1371"/>
      <c r="D3" s="1371"/>
      <c r="E3" s="1371"/>
      <c r="F3" s="1371"/>
      <c r="G3" s="1371"/>
      <c r="H3" s="571"/>
      <c r="I3" s="571"/>
    </row>
    <row r="4" spans="1:9" s="570" customFormat="1">
      <c r="A4" s="572"/>
      <c r="B4" s="1372"/>
      <c r="C4" s="1374" t="s">
        <v>1</v>
      </c>
      <c r="D4" s="1376" t="s">
        <v>2</v>
      </c>
      <c r="E4" s="1378" t="s">
        <v>3</v>
      </c>
      <c r="F4" s="573"/>
      <c r="G4" s="574"/>
      <c r="H4" s="571"/>
      <c r="I4" s="571"/>
    </row>
    <row r="5" spans="1:9" s="570" customFormat="1" ht="15.75">
      <c r="A5" s="575"/>
      <c r="B5" s="1373"/>
      <c r="C5" s="1375"/>
      <c r="D5" s="1377"/>
      <c r="E5" s="1379"/>
      <c r="F5" s="1380" t="s">
        <v>4</v>
      </c>
      <c r="G5" s="1381"/>
      <c r="H5" s="571"/>
      <c r="I5" s="571"/>
    </row>
    <row r="6" spans="1:9" s="570" customFormat="1">
      <c r="A6" s="576"/>
      <c r="B6" s="577"/>
      <c r="C6" s="578"/>
      <c r="D6" s="579"/>
      <c r="E6" s="580"/>
      <c r="F6" s="1382" t="s">
        <v>5</v>
      </c>
      <c r="G6" s="1383"/>
      <c r="H6" s="571"/>
      <c r="I6" s="571"/>
    </row>
    <row r="7" spans="1:9" s="570" customFormat="1">
      <c r="A7" s="576"/>
      <c r="B7" s="581"/>
      <c r="C7" s="578"/>
      <c r="D7" s="579"/>
      <c r="E7" s="580"/>
      <c r="F7" s="582"/>
      <c r="G7" s="583"/>
      <c r="H7" s="571"/>
      <c r="I7" s="571"/>
    </row>
    <row r="8" spans="1:9" s="570" customFormat="1">
      <c r="A8" s="576"/>
      <c r="B8" s="581"/>
      <c r="C8" s="578"/>
      <c r="D8" s="579"/>
      <c r="E8" s="580"/>
      <c r="F8" s="1384"/>
      <c r="G8" s="1385"/>
      <c r="H8" s="571"/>
      <c r="I8" s="571"/>
    </row>
    <row r="9" spans="1:9" s="570" customFormat="1" ht="15.75">
      <c r="A9" s="576"/>
      <c r="B9" s="581"/>
      <c r="C9" s="584"/>
      <c r="D9" s="579"/>
      <c r="E9" s="580"/>
      <c r="F9" s="573"/>
      <c r="G9" s="585"/>
      <c r="H9" s="571"/>
      <c r="I9" s="571"/>
    </row>
    <row r="10" spans="1:9" s="570" customFormat="1" ht="15.75">
      <c r="A10" s="586"/>
      <c r="B10" s="587"/>
      <c r="C10" s="578"/>
      <c r="D10" s="579"/>
      <c r="E10" s="580"/>
      <c r="F10" s="573"/>
      <c r="G10" s="585"/>
      <c r="H10" s="571"/>
      <c r="I10" s="571"/>
    </row>
    <row r="11" spans="1:9" s="570" customFormat="1" ht="20.25">
      <c r="A11" s="572"/>
      <c r="B11" s="588"/>
      <c r="C11" s="589" t="s">
        <v>139</v>
      </c>
      <c r="D11" s="574"/>
      <c r="E11" s="573"/>
      <c r="F11" s="573"/>
      <c r="G11" s="574"/>
      <c r="H11" s="571"/>
      <c r="I11" s="571"/>
    </row>
    <row r="12" spans="1:9" s="570" customFormat="1" ht="75">
      <c r="A12" s="590" t="s">
        <v>6</v>
      </c>
      <c r="B12" s="591" t="s">
        <v>7</v>
      </c>
      <c r="C12" s="591" t="s">
        <v>8</v>
      </c>
      <c r="D12" s="591" t="s">
        <v>9</v>
      </c>
      <c r="E12" s="592" t="s">
        <v>10</v>
      </c>
      <c r="F12" s="591" t="s">
        <v>11</v>
      </c>
      <c r="G12" s="592" t="s">
        <v>12</v>
      </c>
      <c r="H12" s="571"/>
      <c r="I12" s="571"/>
    </row>
    <row r="13" spans="1:9" s="570" customFormat="1" ht="20.25">
      <c r="A13" s="593"/>
      <c r="B13" s="594"/>
      <c r="C13" s="595">
        <v>45243</v>
      </c>
      <c r="D13" s="591"/>
      <c r="E13" s="592"/>
      <c r="F13" s="594"/>
      <c r="G13" s="592"/>
      <c r="H13" s="571"/>
      <c r="I13" s="571"/>
    </row>
    <row r="14" spans="1:9" s="604" customFormat="1" ht="20.25">
      <c r="A14" s="596"/>
      <c r="B14" s="597"/>
      <c r="C14" s="598"/>
      <c r="D14" s="599"/>
      <c r="E14" s="600"/>
      <c r="F14" s="596"/>
      <c r="G14" s="601"/>
      <c r="H14" s="602"/>
      <c r="I14" s="603"/>
    </row>
    <row r="15" spans="1:9" s="588" customFormat="1" ht="15.75">
      <c r="A15" s="605"/>
      <c r="B15" s="606" t="s">
        <v>133</v>
      </c>
      <c r="C15" s="1386" t="s">
        <v>134</v>
      </c>
      <c r="D15" s="1387"/>
      <c r="E15" s="607"/>
      <c r="F15" s="577"/>
      <c r="G15" s="607"/>
      <c r="H15" s="608"/>
      <c r="I15" s="609"/>
    </row>
    <row r="16" spans="1:9" s="617" customFormat="1">
      <c r="A16" s="610">
        <f>E16*F16</f>
        <v>181.81800000000001</v>
      </c>
      <c r="B16" s="611">
        <v>6</v>
      </c>
      <c r="C16" s="612" t="s">
        <v>15</v>
      </c>
      <c r="D16" s="611">
        <v>84</v>
      </c>
      <c r="E16" s="613">
        <f>D16*B16/1000</f>
        <v>0.504</v>
      </c>
      <c r="F16" s="610">
        <v>360.75</v>
      </c>
      <c r="G16" s="614">
        <f t="shared" ref="G16:G22" si="0">E16</f>
        <v>0.504</v>
      </c>
      <c r="H16" s="615">
        <f t="shared" ref="H16:H24" si="1">D16*B16/1000</f>
        <v>0.504</v>
      </c>
      <c r="I16" s="616">
        <f t="shared" ref="I16:I24" si="2">G16*F16</f>
        <v>181.81800000000001</v>
      </c>
    </row>
    <row r="17" spans="1:15" s="625" customFormat="1">
      <c r="A17" s="618">
        <f t="shared" ref="A17:A22" si="3">E17*F17</f>
        <v>3.6480000000000001</v>
      </c>
      <c r="B17" s="611">
        <v>6</v>
      </c>
      <c r="C17" s="619" t="s">
        <v>88</v>
      </c>
      <c r="D17" s="620">
        <v>16</v>
      </c>
      <c r="E17" s="621">
        <f t="shared" ref="E17:E21" si="4">D17*B17/1000</f>
        <v>9.6000000000000002E-2</v>
      </c>
      <c r="F17" s="618">
        <v>38</v>
      </c>
      <c r="G17" s="622">
        <f t="shared" si="0"/>
        <v>9.6000000000000002E-2</v>
      </c>
      <c r="H17" s="623">
        <f t="shared" si="1"/>
        <v>9.6000000000000002E-2</v>
      </c>
      <c r="I17" s="624">
        <f t="shared" si="2"/>
        <v>3.6480000000000001</v>
      </c>
    </row>
    <row r="18" spans="1:15" s="588" customFormat="1">
      <c r="A18" s="605">
        <f t="shared" si="3"/>
        <v>10.2354</v>
      </c>
      <c r="B18" s="611">
        <v>6</v>
      </c>
      <c r="C18" s="626" t="s">
        <v>17</v>
      </c>
      <c r="D18" s="577">
        <v>14</v>
      </c>
      <c r="E18" s="607">
        <f t="shared" si="4"/>
        <v>8.4000000000000005E-2</v>
      </c>
      <c r="F18" s="605">
        <v>121.85</v>
      </c>
      <c r="G18" s="627">
        <f t="shared" si="0"/>
        <v>8.4000000000000005E-2</v>
      </c>
      <c r="H18" s="608">
        <f>D18*B18/1000</f>
        <v>8.4000000000000005E-2</v>
      </c>
      <c r="I18" s="609">
        <f>G18*F18</f>
        <v>10.2354</v>
      </c>
    </row>
    <row r="19" spans="1:15" s="588" customFormat="1">
      <c r="A19" s="605">
        <f t="shared" si="3"/>
        <v>3.48</v>
      </c>
      <c r="B19" s="611">
        <v>6</v>
      </c>
      <c r="C19" s="626" t="s">
        <v>135</v>
      </c>
      <c r="D19" s="577">
        <v>20</v>
      </c>
      <c r="E19" s="607">
        <f t="shared" si="4"/>
        <v>0.12</v>
      </c>
      <c r="F19" s="605">
        <v>29</v>
      </c>
      <c r="G19" s="627">
        <f t="shared" si="0"/>
        <v>0.12</v>
      </c>
      <c r="H19" s="608">
        <f t="shared" ref="H19" si="5">D19*B19/1000</f>
        <v>0.12</v>
      </c>
      <c r="I19" s="609">
        <f t="shared" ref="I19" si="6">G19*F19</f>
        <v>3.48</v>
      </c>
    </row>
    <row r="20" spans="1:15" s="588" customFormat="1">
      <c r="A20" s="605">
        <f t="shared" si="3"/>
        <v>26.8674</v>
      </c>
      <c r="B20" s="611">
        <v>6</v>
      </c>
      <c r="C20" s="626" t="s">
        <v>45</v>
      </c>
      <c r="D20" s="577">
        <v>70</v>
      </c>
      <c r="E20" s="607">
        <f t="shared" si="4"/>
        <v>0.42</v>
      </c>
      <c r="F20" s="605">
        <v>63.97</v>
      </c>
      <c r="G20" s="627">
        <f t="shared" si="0"/>
        <v>0.42</v>
      </c>
      <c r="H20" s="608">
        <f t="shared" si="1"/>
        <v>0.42</v>
      </c>
      <c r="I20" s="609">
        <f t="shared" si="2"/>
        <v>26.8674</v>
      </c>
    </row>
    <row r="21" spans="1:15" s="588" customFormat="1">
      <c r="A21" s="605">
        <f t="shared" si="3"/>
        <v>6.9119999999999999</v>
      </c>
      <c r="B21" s="611">
        <v>6</v>
      </c>
      <c r="C21" s="626" t="s">
        <v>19</v>
      </c>
      <c r="D21" s="577">
        <v>10</v>
      </c>
      <c r="E21" s="607">
        <f t="shared" si="4"/>
        <v>0.06</v>
      </c>
      <c r="F21" s="605">
        <v>115.2</v>
      </c>
      <c r="G21" s="627">
        <f t="shared" si="0"/>
        <v>0.06</v>
      </c>
      <c r="H21" s="608">
        <f>D21*B21/1000</f>
        <v>0.06</v>
      </c>
      <c r="I21" s="609">
        <f>G21*F21</f>
        <v>6.9119999999999999</v>
      </c>
    </row>
    <row r="22" spans="1:15" s="588" customFormat="1">
      <c r="A22" s="605">
        <f t="shared" si="3"/>
        <v>0.192</v>
      </c>
      <c r="B22" s="611">
        <v>6</v>
      </c>
      <c r="C22" s="626" t="s">
        <v>20</v>
      </c>
      <c r="D22" s="577">
        <v>2</v>
      </c>
      <c r="E22" s="607">
        <f>B22*D22/1000</f>
        <v>1.2E-2</v>
      </c>
      <c r="F22" s="605">
        <v>16</v>
      </c>
      <c r="G22" s="627">
        <f t="shared" si="0"/>
        <v>1.2E-2</v>
      </c>
      <c r="H22" s="608">
        <f t="shared" si="1"/>
        <v>1.2E-2</v>
      </c>
      <c r="I22" s="609">
        <f t="shared" si="2"/>
        <v>0.192</v>
      </c>
    </row>
    <row r="23" spans="1:15" s="588" customFormat="1">
      <c r="A23" s="605">
        <f>SUM(A16:A22)</f>
        <v>233.15280000000001</v>
      </c>
      <c r="B23" s="577"/>
      <c r="C23" s="628" t="s">
        <v>21</v>
      </c>
      <c r="D23" s="577"/>
      <c r="E23" s="607"/>
      <c r="F23" s="605"/>
      <c r="G23" s="627"/>
      <c r="H23" s="608">
        <f t="shared" si="1"/>
        <v>0</v>
      </c>
      <c r="I23" s="609">
        <f t="shared" si="2"/>
        <v>0</v>
      </c>
    </row>
    <row r="24" spans="1:15" s="588" customFormat="1" ht="15.75">
      <c r="A24" s="593">
        <f>A23/B22</f>
        <v>38.858800000000002</v>
      </c>
      <c r="B24" s="577"/>
      <c r="C24" s="628" t="s">
        <v>22</v>
      </c>
      <c r="D24" s="577"/>
      <c r="E24" s="607"/>
      <c r="F24" s="593">
        <f>A24</f>
        <v>38.858800000000002</v>
      </c>
      <c r="G24" s="627"/>
      <c r="H24" s="608">
        <f t="shared" si="1"/>
        <v>0</v>
      </c>
      <c r="I24" s="609">
        <f t="shared" si="2"/>
        <v>0</v>
      </c>
    </row>
    <row r="25" spans="1:15" s="588" customFormat="1" ht="15.75">
      <c r="A25" s="593"/>
      <c r="B25" s="577"/>
      <c r="C25" s="629"/>
      <c r="D25" s="581"/>
      <c r="E25" s="607"/>
      <c r="F25" s="593"/>
      <c r="G25" s="627"/>
      <c r="H25" s="608"/>
      <c r="I25" s="609"/>
    </row>
    <row r="26" spans="1:15" s="19" customFormat="1" ht="15.95" customHeight="1">
      <c r="A26" s="52"/>
      <c r="B26" s="32">
        <v>200</v>
      </c>
      <c r="C26" s="53" t="s">
        <v>24</v>
      </c>
      <c r="D26" s="9"/>
      <c r="E26" s="10"/>
      <c r="F26" s="54"/>
      <c r="G26" s="28"/>
      <c r="H26" s="29"/>
      <c r="I26" s="30"/>
      <c r="O26" s="19" t="s">
        <v>23</v>
      </c>
    </row>
    <row r="27" spans="1:15" s="19" customFormat="1" ht="15.95" customHeight="1">
      <c r="A27" s="31">
        <f>E27*F27</f>
        <v>49.68</v>
      </c>
      <c r="B27" s="8">
        <v>6</v>
      </c>
      <c r="C27" s="49" t="s">
        <v>25</v>
      </c>
      <c r="D27" s="8">
        <v>20</v>
      </c>
      <c r="E27" s="28">
        <f>D27*B27/1000</f>
        <v>0.12</v>
      </c>
      <c r="F27" s="31">
        <v>414</v>
      </c>
      <c r="G27" s="55">
        <f>E27</f>
        <v>0.12</v>
      </c>
      <c r="H27" s="29">
        <f>D27*B27/1000</f>
        <v>0.12</v>
      </c>
      <c r="I27" s="30">
        <f>G27*F27</f>
        <v>49.68</v>
      </c>
    </row>
    <row r="28" spans="1:15" s="588" customFormat="1">
      <c r="A28" s="605">
        <f>SUM(A27:A27)</f>
        <v>49.68</v>
      </c>
      <c r="B28" s="578"/>
      <c r="C28" s="578" t="s">
        <v>21</v>
      </c>
      <c r="D28" s="577"/>
      <c r="E28" s="607"/>
      <c r="F28" s="605"/>
      <c r="G28" s="579"/>
      <c r="H28" s="608">
        <f>D28*B28/1000</f>
        <v>0</v>
      </c>
      <c r="I28" s="609">
        <f>G28*F28</f>
        <v>0</v>
      </c>
    </row>
    <row r="29" spans="1:15" s="588" customFormat="1" ht="15.75">
      <c r="A29" s="593">
        <f>A28/B27</f>
        <v>8.2799999999999994</v>
      </c>
      <c r="B29" s="584"/>
      <c r="C29" s="578" t="s">
        <v>22</v>
      </c>
      <c r="D29" s="577"/>
      <c r="E29" s="607"/>
      <c r="F29" s="593">
        <f>A29</f>
        <v>8.2799999999999994</v>
      </c>
      <c r="G29" s="579"/>
      <c r="H29" s="608">
        <f>D29*B29/1000</f>
        <v>0</v>
      </c>
      <c r="I29" s="609">
        <f>G29*F29</f>
        <v>0</v>
      </c>
    </row>
    <row r="30" spans="1:15" s="641" customFormat="1" ht="15.75">
      <c r="A30" s="633"/>
      <c r="B30" s="634"/>
      <c r="C30" s="635"/>
      <c r="D30" s="636"/>
      <c r="E30" s="637"/>
      <c r="F30" s="633"/>
      <c r="G30" s="638"/>
      <c r="H30" s="639"/>
      <c r="I30" s="640"/>
    </row>
    <row r="31" spans="1:15" s="588" customFormat="1" ht="15.75">
      <c r="A31" s="630"/>
      <c r="B31" s="606">
        <v>25</v>
      </c>
      <c r="C31" s="631" t="s">
        <v>26</v>
      </c>
      <c r="D31" s="578"/>
      <c r="E31" s="579"/>
      <c r="F31" s="632"/>
      <c r="G31" s="579"/>
      <c r="H31" s="608"/>
      <c r="I31" s="609"/>
    </row>
    <row r="32" spans="1:15" s="588" customFormat="1">
      <c r="A32" s="605">
        <f>E32*F32</f>
        <v>10.95</v>
      </c>
      <c r="B32" s="577">
        <v>6</v>
      </c>
      <c r="C32" s="626" t="s">
        <v>27</v>
      </c>
      <c r="D32" s="577">
        <v>25</v>
      </c>
      <c r="E32" s="607">
        <f>D32*B32/1000</f>
        <v>0.15</v>
      </c>
      <c r="F32" s="605">
        <v>73</v>
      </c>
      <c r="G32" s="627">
        <f>E32</f>
        <v>0.15</v>
      </c>
      <c r="H32" s="608">
        <f>D32*B32/1000</f>
        <v>0.15</v>
      </c>
      <c r="I32" s="609">
        <f>G32*F32</f>
        <v>10.95</v>
      </c>
    </row>
    <row r="33" spans="1:9" s="588" customFormat="1">
      <c r="A33" s="605">
        <f>SUM(A32)</f>
        <v>10.95</v>
      </c>
      <c r="B33" s="578"/>
      <c r="C33" s="578" t="s">
        <v>21</v>
      </c>
      <c r="D33" s="577"/>
      <c r="E33" s="607"/>
      <c r="F33" s="605"/>
      <c r="G33" s="579"/>
      <c r="H33" s="608">
        <f>D33*B33/1000</f>
        <v>0</v>
      </c>
      <c r="I33" s="609">
        <f>G33*F33</f>
        <v>0</v>
      </c>
    </row>
    <row r="34" spans="1:9" s="588" customFormat="1" ht="15.75">
      <c r="A34" s="593">
        <f>A33/B32</f>
        <v>1.825</v>
      </c>
      <c r="B34" s="584"/>
      <c r="C34" s="578" t="s">
        <v>22</v>
      </c>
      <c r="D34" s="577"/>
      <c r="E34" s="607"/>
      <c r="F34" s="593">
        <f>A34</f>
        <v>1.825</v>
      </c>
      <c r="G34" s="579"/>
      <c r="H34" s="608">
        <f>D34*B34/1000</f>
        <v>0</v>
      </c>
      <c r="I34" s="609">
        <f>G34*F34</f>
        <v>0</v>
      </c>
    </row>
    <row r="35" spans="1:9" s="588" customFormat="1" ht="15.75">
      <c r="A35" s="593"/>
      <c r="B35" s="584"/>
      <c r="C35" s="578"/>
      <c r="D35" s="577"/>
      <c r="E35" s="607"/>
      <c r="F35" s="593"/>
      <c r="G35" s="579"/>
      <c r="H35" s="608"/>
      <c r="I35" s="609"/>
    </row>
    <row r="36" spans="1:9" s="588" customFormat="1" ht="15.75">
      <c r="A36" s="630"/>
      <c r="B36" s="606">
        <v>25</v>
      </c>
      <c r="C36" s="631" t="s">
        <v>28</v>
      </c>
      <c r="D36" s="578"/>
      <c r="E36" s="579"/>
      <c r="F36" s="632"/>
      <c r="G36" s="579"/>
      <c r="H36" s="608"/>
      <c r="I36" s="609"/>
    </row>
    <row r="37" spans="1:9" s="588" customFormat="1">
      <c r="A37" s="605">
        <f>E37*F37</f>
        <v>10.65</v>
      </c>
      <c r="B37" s="577">
        <v>6</v>
      </c>
      <c r="C37" s="626" t="s">
        <v>29</v>
      </c>
      <c r="D37" s="577">
        <v>25</v>
      </c>
      <c r="E37" s="607">
        <f>D37*B37/1000</f>
        <v>0.15</v>
      </c>
      <c r="F37" s="605">
        <v>71</v>
      </c>
      <c r="G37" s="627">
        <f>E37</f>
        <v>0.15</v>
      </c>
      <c r="H37" s="608">
        <f>D37*B37/1000</f>
        <v>0.15</v>
      </c>
      <c r="I37" s="609">
        <f>G37*F37</f>
        <v>10.65</v>
      </c>
    </row>
    <row r="38" spans="1:9" s="588" customFormat="1">
      <c r="A38" s="605">
        <f>SUM(A37)</f>
        <v>10.65</v>
      </c>
      <c r="B38" s="578"/>
      <c r="C38" s="578" t="s">
        <v>21</v>
      </c>
      <c r="D38" s="577"/>
      <c r="E38" s="607"/>
      <c r="F38" s="605"/>
      <c r="G38" s="579"/>
      <c r="H38" s="608">
        <f>D38*B38/1000</f>
        <v>0</v>
      </c>
      <c r="I38" s="609">
        <f>G38*F38</f>
        <v>0</v>
      </c>
    </row>
    <row r="39" spans="1:9" s="588" customFormat="1" ht="15.75">
      <c r="A39" s="593">
        <f>A38/B37</f>
        <v>1.7750000000000001</v>
      </c>
      <c r="B39" s="584"/>
      <c r="C39" s="578" t="s">
        <v>22</v>
      </c>
      <c r="D39" s="577"/>
      <c r="E39" s="607"/>
      <c r="F39" s="593">
        <f>A39</f>
        <v>1.7750000000000001</v>
      </c>
      <c r="G39" s="579"/>
      <c r="H39" s="608">
        <f>D39*B39/1000</f>
        <v>0</v>
      </c>
      <c r="I39" s="609">
        <f>G39*F39</f>
        <v>0</v>
      </c>
    </row>
    <row r="40" spans="1:9" s="588" customFormat="1" ht="15.75">
      <c r="A40" s="593"/>
      <c r="B40" s="584"/>
      <c r="C40" s="578"/>
      <c r="D40" s="577"/>
      <c r="E40" s="607"/>
      <c r="F40" s="593"/>
      <c r="G40" s="579"/>
      <c r="H40" s="608"/>
      <c r="I40" s="609"/>
    </row>
    <row r="41" spans="1:9" s="588" customFormat="1" ht="15.75">
      <c r="A41" s="593">
        <f>A38+A33+A28+A23</f>
        <v>304.43280000000004</v>
      </c>
      <c r="B41" s="578"/>
      <c r="C41" s="584" t="s">
        <v>30</v>
      </c>
      <c r="D41" s="578"/>
      <c r="E41" s="579"/>
      <c r="F41" s="593">
        <f>F42*B37</f>
        <v>304.43280000000004</v>
      </c>
      <c r="G41" s="579"/>
      <c r="H41" s="576"/>
      <c r="I41" s="609">
        <f>SUM(I14:I40)</f>
        <v>304.43279999999999</v>
      </c>
    </row>
    <row r="42" spans="1:9" s="588" customFormat="1" ht="15.75">
      <c r="A42" s="593">
        <f>A41/B37</f>
        <v>50.738800000000005</v>
      </c>
      <c r="B42" s="578"/>
      <c r="C42" s="584" t="s">
        <v>22</v>
      </c>
      <c r="D42" s="578"/>
      <c r="E42" s="579"/>
      <c r="F42" s="593">
        <f>A42</f>
        <v>50.738800000000005</v>
      </c>
      <c r="G42" s="579"/>
      <c r="H42" s="608"/>
      <c r="I42" s="609"/>
    </row>
    <row r="43" spans="1:9" s="588" customFormat="1" ht="15.75">
      <c r="C43" s="1388" t="s">
        <v>84</v>
      </c>
      <c r="D43" s="1388"/>
      <c r="E43" s="1388"/>
      <c r="F43" s="1388"/>
      <c r="G43" s="1388"/>
      <c r="H43" s="642"/>
      <c r="I43" s="571"/>
    </row>
    <row r="44" spans="1:9" s="588" customFormat="1" ht="15.75">
      <c r="C44" s="1388" t="s">
        <v>32</v>
      </c>
      <c r="D44" s="1388"/>
      <c r="E44" s="1388"/>
      <c r="F44" s="1388"/>
      <c r="G44" s="1388"/>
      <c r="H44" s="642"/>
      <c r="I44" s="571"/>
    </row>
    <row r="45" spans="1:9" s="588" customFormat="1" ht="15.75">
      <c r="B45" s="643"/>
      <c r="C45" s="643" t="s">
        <v>33</v>
      </c>
      <c r="D45" s="643"/>
      <c r="E45" s="643"/>
      <c r="F45" s="643"/>
      <c r="G45" s="643"/>
      <c r="H45" s="571"/>
      <c r="I45" s="571"/>
    </row>
    <row r="48" spans="1:9">
      <c r="C48" t="s">
        <v>136</v>
      </c>
    </row>
  </sheetData>
  <mergeCells count="12">
    <mergeCell ref="F6:G6"/>
    <mergeCell ref="F8:G8"/>
    <mergeCell ref="C15:D15"/>
    <mergeCell ref="C43:G43"/>
    <mergeCell ref="C44:G44"/>
    <mergeCell ref="B2:G2"/>
    <mergeCell ref="B3:G3"/>
    <mergeCell ref="B4:B5"/>
    <mergeCell ref="C4:C5"/>
    <mergeCell ref="D4:D5"/>
    <mergeCell ref="E4:E5"/>
    <mergeCell ref="F5:G5"/>
  </mergeCells>
  <pageMargins left="0.7" right="0.7" top="0.75" bottom="0.75" header="0.3" footer="0.3"/>
  <pageSetup paperSize="9" scale="70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O83"/>
  <sheetViews>
    <sheetView view="pageBreakPreview" topLeftCell="A5" zoomScale="60" workbookViewId="0">
      <selection activeCell="C25" sqref="C25"/>
    </sheetView>
  </sheetViews>
  <sheetFormatPr defaultRowHeight="15"/>
  <cols>
    <col min="1" max="1" width="13.85546875" customWidth="1"/>
    <col min="2" max="2" width="9.28515625" bestFit="1" customWidth="1"/>
    <col min="3" max="3" width="60.28515625" customWidth="1"/>
    <col min="4" max="4" width="9.28515625" bestFit="1" customWidth="1"/>
    <col min="5" max="5" width="9.42578125" bestFit="1" customWidth="1"/>
    <col min="6" max="6" width="14.5703125" customWidth="1"/>
    <col min="7" max="8" width="9.42578125" bestFit="1" customWidth="1"/>
    <col min="9" max="9" width="13.85546875" customWidth="1"/>
  </cols>
  <sheetData>
    <row r="1" spans="1:9" s="570" customFormat="1">
      <c r="H1" s="571"/>
      <c r="I1" s="571"/>
    </row>
    <row r="2" spans="1:9" s="570" customFormat="1" ht="15.75">
      <c r="A2" s="572"/>
      <c r="B2" s="1371" t="s">
        <v>0</v>
      </c>
      <c r="C2" s="1371"/>
      <c r="D2" s="1371"/>
      <c r="E2" s="1371"/>
      <c r="F2" s="1371"/>
      <c r="G2" s="1371"/>
      <c r="H2" s="571"/>
      <c r="I2" s="571"/>
    </row>
    <row r="3" spans="1:9" s="570" customFormat="1" ht="15.75">
      <c r="A3" s="572"/>
      <c r="B3" s="1371"/>
      <c r="C3" s="1371"/>
      <c r="D3" s="1371"/>
      <c r="E3" s="1371"/>
      <c r="F3" s="1371"/>
      <c r="G3" s="1371"/>
      <c r="H3" s="571"/>
      <c r="I3" s="571"/>
    </row>
    <row r="4" spans="1:9" s="570" customFormat="1">
      <c r="A4" s="572"/>
      <c r="B4" s="1372"/>
      <c r="C4" s="1374" t="s">
        <v>1</v>
      </c>
      <c r="D4" s="1376" t="s">
        <v>2</v>
      </c>
      <c r="E4" s="1378" t="s">
        <v>3</v>
      </c>
      <c r="F4" s="573"/>
      <c r="G4" s="574"/>
      <c r="H4" s="571"/>
      <c r="I4" s="571"/>
    </row>
    <row r="5" spans="1:9" s="570" customFormat="1" ht="15.75">
      <c r="A5" s="575"/>
      <c r="B5" s="1373"/>
      <c r="C5" s="1375"/>
      <c r="D5" s="1377"/>
      <c r="E5" s="1379"/>
      <c r="F5" s="1380" t="s">
        <v>4</v>
      </c>
      <c r="G5" s="1381"/>
      <c r="H5" s="571"/>
      <c r="I5" s="571"/>
    </row>
    <row r="6" spans="1:9" s="570" customFormat="1">
      <c r="A6" s="576"/>
      <c r="B6" s="577"/>
      <c r="C6" s="578"/>
      <c r="D6" s="579"/>
      <c r="E6" s="580"/>
      <c r="F6" s="1382" t="s">
        <v>5</v>
      </c>
      <c r="G6" s="1383"/>
      <c r="H6" s="571"/>
      <c r="I6" s="571"/>
    </row>
    <row r="7" spans="1:9" s="570" customFormat="1">
      <c r="A7" s="576"/>
      <c r="B7" s="581"/>
      <c r="C7" s="578"/>
      <c r="D7" s="579"/>
      <c r="E7" s="580"/>
      <c r="F7" s="582"/>
      <c r="G7" s="583"/>
      <c r="H7" s="571"/>
      <c r="I7" s="571"/>
    </row>
    <row r="8" spans="1:9" s="570" customFormat="1">
      <c r="A8" s="576"/>
      <c r="B8" s="581"/>
      <c r="C8" s="578"/>
      <c r="D8" s="579"/>
      <c r="E8" s="580"/>
      <c r="F8" s="1384"/>
      <c r="G8" s="1385"/>
      <c r="H8" s="571"/>
      <c r="I8" s="571"/>
    </row>
    <row r="9" spans="1:9" s="570" customFormat="1" ht="15.75">
      <c r="A9" s="576"/>
      <c r="B9" s="581"/>
      <c r="C9" s="584"/>
      <c r="D9" s="579"/>
      <c r="E9" s="580"/>
      <c r="F9" s="573"/>
      <c r="G9" s="585"/>
      <c r="H9" s="571"/>
      <c r="I9" s="571"/>
    </row>
    <row r="10" spans="1:9" s="570" customFormat="1" ht="15.75">
      <c r="A10" s="586"/>
      <c r="B10" s="587"/>
      <c r="C10" s="578"/>
      <c r="D10" s="579"/>
      <c r="E10" s="580"/>
      <c r="F10" s="573"/>
      <c r="G10" s="585"/>
      <c r="H10" s="571"/>
      <c r="I10" s="571"/>
    </row>
    <row r="11" spans="1:9" s="570" customFormat="1" ht="20.25">
      <c r="A11" s="572"/>
      <c r="B11" s="588"/>
      <c r="C11" s="589" t="s">
        <v>140</v>
      </c>
      <c r="D11" s="574"/>
      <c r="E11" s="573"/>
      <c r="F11" s="573"/>
      <c r="G11" s="574"/>
      <c r="H11" s="571"/>
      <c r="I11" s="571"/>
    </row>
    <row r="12" spans="1:9" s="570" customFormat="1" ht="75">
      <c r="A12" s="590" t="s">
        <v>6</v>
      </c>
      <c r="B12" s="591" t="s">
        <v>7</v>
      </c>
      <c r="C12" s="591" t="s">
        <v>8</v>
      </c>
      <c r="D12" s="591" t="s">
        <v>9</v>
      </c>
      <c r="E12" s="592" t="s">
        <v>10</v>
      </c>
      <c r="F12" s="591" t="s">
        <v>11</v>
      </c>
      <c r="G12" s="592" t="s">
        <v>12</v>
      </c>
      <c r="H12" s="571"/>
      <c r="I12" s="571"/>
    </row>
    <row r="13" spans="1:9" s="570" customFormat="1" ht="20.25">
      <c r="A13" s="593"/>
      <c r="B13" s="594"/>
      <c r="C13" s="595">
        <v>45243</v>
      </c>
      <c r="D13" s="591"/>
      <c r="E13" s="592"/>
      <c r="F13" s="594"/>
      <c r="G13" s="592"/>
      <c r="H13" s="571"/>
      <c r="I13" s="571"/>
    </row>
    <row r="14" spans="1:9" s="155" customFormat="1" ht="20.100000000000001" customHeight="1">
      <c r="A14" s="147"/>
      <c r="B14" s="148"/>
      <c r="C14" s="149" t="s">
        <v>48</v>
      </c>
      <c r="D14" s="150"/>
      <c r="E14" s="151"/>
      <c r="F14" s="147"/>
      <c r="G14" s="152"/>
      <c r="H14" s="153"/>
      <c r="I14" s="154"/>
    </row>
    <row r="15" spans="1:9" s="98" customFormat="1" ht="15.95" customHeight="1">
      <c r="A15" s="89"/>
      <c r="B15" s="90">
        <v>200</v>
      </c>
      <c r="C15" s="91" t="s">
        <v>141</v>
      </c>
      <c r="D15" s="92"/>
      <c r="E15" s="93"/>
      <c r="F15" s="94"/>
      <c r="G15" s="95"/>
      <c r="H15" s="96"/>
      <c r="I15" s="97"/>
    </row>
    <row r="16" spans="1:9" s="98" customFormat="1" ht="15.95" customHeight="1">
      <c r="A16" s="89">
        <f t="shared" ref="A16:A20" si="0">E16*F16</f>
        <v>26.226000000000003</v>
      </c>
      <c r="B16" s="99">
        <v>18</v>
      </c>
      <c r="C16" s="92" t="s">
        <v>138</v>
      </c>
      <c r="D16" s="99">
        <v>31</v>
      </c>
      <c r="E16" s="95">
        <f t="shared" ref="E16:E20" si="1">D16*B16/1000</f>
        <v>0.55800000000000005</v>
      </c>
      <c r="F16" s="89">
        <v>47</v>
      </c>
      <c r="G16" s="100">
        <f>E16</f>
        <v>0.55800000000000005</v>
      </c>
      <c r="H16" s="96">
        <f t="shared" ref="H16:H22" si="2">D16*B16/1000</f>
        <v>0.55800000000000005</v>
      </c>
      <c r="I16" s="97">
        <f>G16*F16</f>
        <v>26.226000000000003</v>
      </c>
    </row>
    <row r="17" spans="1:15" s="98" customFormat="1" ht="15.95" customHeight="1">
      <c r="A17" s="89">
        <f t="shared" si="0"/>
        <v>53.564399999999992</v>
      </c>
      <c r="B17" s="99">
        <v>18</v>
      </c>
      <c r="C17" s="92" t="s">
        <v>34</v>
      </c>
      <c r="D17" s="99">
        <v>5</v>
      </c>
      <c r="E17" s="95">
        <f t="shared" si="1"/>
        <v>0.09</v>
      </c>
      <c r="F17" s="89">
        <v>595.16</v>
      </c>
      <c r="G17" s="101">
        <f>E17</f>
        <v>0.09</v>
      </c>
      <c r="H17" s="96">
        <f t="shared" si="2"/>
        <v>0.09</v>
      </c>
      <c r="I17" s="97">
        <f t="shared" ref="I17:I22" si="3">G17*F17</f>
        <v>53.564399999999992</v>
      </c>
    </row>
    <row r="18" spans="1:15" s="98" customFormat="1" ht="15.95" customHeight="1">
      <c r="A18" s="89">
        <f t="shared" si="0"/>
        <v>172.22399999999999</v>
      </c>
      <c r="B18" s="99">
        <v>18</v>
      </c>
      <c r="C18" s="92" t="s">
        <v>35</v>
      </c>
      <c r="D18" s="99">
        <v>23</v>
      </c>
      <c r="E18" s="95">
        <f t="shared" si="1"/>
        <v>0.41399999999999998</v>
      </c>
      <c r="F18" s="89">
        <v>416</v>
      </c>
      <c r="G18" s="100">
        <f>E18</f>
        <v>0.41399999999999998</v>
      </c>
      <c r="H18" s="96">
        <f t="shared" si="2"/>
        <v>0.41399999999999998</v>
      </c>
      <c r="I18" s="97">
        <f t="shared" si="3"/>
        <v>172.22399999999999</v>
      </c>
    </row>
    <row r="19" spans="1:15" s="109" customFormat="1" ht="15.95" customHeight="1">
      <c r="A19" s="89">
        <f t="shared" si="0"/>
        <v>6.5933999999999999</v>
      </c>
      <c r="B19" s="99">
        <v>18</v>
      </c>
      <c r="C19" s="102" t="s">
        <v>36</v>
      </c>
      <c r="D19" s="103">
        <v>5</v>
      </c>
      <c r="E19" s="104">
        <f t="shared" si="1"/>
        <v>0.09</v>
      </c>
      <c r="F19" s="105">
        <v>73.260000000000005</v>
      </c>
      <c r="G19" s="106">
        <f>E19+E26</f>
        <v>0.27</v>
      </c>
      <c r="H19" s="107">
        <f t="shared" si="2"/>
        <v>0.09</v>
      </c>
      <c r="I19" s="108">
        <f t="shared" si="3"/>
        <v>19.780200000000004</v>
      </c>
    </row>
    <row r="20" spans="1:15" s="98" customFormat="1" ht="15.95" customHeight="1">
      <c r="A20" s="89">
        <f t="shared" si="0"/>
        <v>0.28799999999999998</v>
      </c>
      <c r="B20" s="99">
        <v>18</v>
      </c>
      <c r="C20" s="92" t="s">
        <v>37</v>
      </c>
      <c r="D20" s="99">
        <v>1</v>
      </c>
      <c r="E20" s="95">
        <f t="shared" si="1"/>
        <v>1.7999999999999999E-2</v>
      </c>
      <c r="F20" s="89">
        <v>16</v>
      </c>
      <c r="G20" s="101">
        <f>E20+E46+E57</f>
        <v>7.1999999999999995E-2</v>
      </c>
      <c r="H20" s="96">
        <f t="shared" si="2"/>
        <v>1.7999999999999999E-2</v>
      </c>
      <c r="I20" s="97">
        <f t="shared" si="3"/>
        <v>1.1519999999999999</v>
      </c>
    </row>
    <row r="21" spans="1:15" s="98" customFormat="1" ht="15.95" customHeight="1">
      <c r="A21" s="89">
        <f>SUM(A16:A20)</f>
        <v>258.89579999999995</v>
      </c>
      <c r="B21" s="99"/>
      <c r="C21" s="92" t="s">
        <v>21</v>
      </c>
      <c r="D21" s="99"/>
      <c r="E21" s="95"/>
      <c r="F21" s="89"/>
      <c r="G21" s="101"/>
      <c r="H21" s="96">
        <f t="shared" si="2"/>
        <v>0</v>
      </c>
      <c r="I21" s="97">
        <f t="shared" si="3"/>
        <v>0</v>
      </c>
    </row>
    <row r="22" spans="1:15" s="98" customFormat="1" ht="15.95" customHeight="1">
      <c r="A22" s="110">
        <f>A21/B20</f>
        <v>14.383099999999997</v>
      </c>
      <c r="B22" s="92"/>
      <c r="C22" s="92" t="s">
        <v>22</v>
      </c>
      <c r="D22" s="99"/>
      <c r="E22" s="95"/>
      <c r="F22" s="110">
        <f>A22</f>
        <v>14.383099999999997</v>
      </c>
      <c r="G22" s="101"/>
      <c r="H22" s="96">
        <f t="shared" si="2"/>
        <v>0</v>
      </c>
      <c r="I22" s="97">
        <f t="shared" si="3"/>
        <v>0</v>
      </c>
    </row>
    <row r="23" spans="1:15" s="98" customFormat="1" ht="15.95" customHeight="1">
      <c r="A23" s="110"/>
      <c r="B23" s="92"/>
      <c r="C23" s="92"/>
      <c r="D23" s="99"/>
      <c r="E23" s="95"/>
      <c r="F23" s="110"/>
      <c r="G23" s="101"/>
      <c r="H23" s="96"/>
      <c r="I23" s="97"/>
    </row>
    <row r="24" spans="1:15" s="109" customFormat="1" ht="15.95" customHeight="1">
      <c r="A24" s="111"/>
      <c r="B24" s="112">
        <v>200</v>
      </c>
      <c r="C24" s="113" t="s">
        <v>38</v>
      </c>
      <c r="D24" s="114"/>
      <c r="E24" s="115"/>
      <c r="F24" s="116"/>
      <c r="G24" s="104"/>
      <c r="H24" s="107"/>
      <c r="I24" s="108"/>
      <c r="O24" s="109" t="s">
        <v>23</v>
      </c>
    </row>
    <row r="25" spans="1:15" s="109" customFormat="1" ht="15.95" customHeight="1">
      <c r="A25" s="105">
        <f>E25*F25</f>
        <v>8.5499999999999989</v>
      </c>
      <c r="B25" s="103">
        <v>18</v>
      </c>
      <c r="C25" s="102" t="s">
        <v>39</v>
      </c>
      <c r="D25" s="103">
        <v>1</v>
      </c>
      <c r="E25" s="104">
        <f>D25*B25/1000</f>
        <v>1.7999999999999999E-2</v>
      </c>
      <c r="F25" s="105">
        <v>475</v>
      </c>
      <c r="G25" s="106">
        <f>E25</f>
        <v>1.7999999999999999E-2</v>
      </c>
      <c r="H25" s="107">
        <f>D25*B25/1000</f>
        <v>1.7999999999999999E-2</v>
      </c>
      <c r="I25" s="108">
        <f>G25*F25</f>
        <v>8.5499999999999989</v>
      </c>
    </row>
    <row r="26" spans="1:15" s="109" customFormat="1" ht="15.95" customHeight="1">
      <c r="A26" s="105">
        <f>E26*F26</f>
        <v>13.1868</v>
      </c>
      <c r="B26" s="103">
        <v>18</v>
      </c>
      <c r="C26" s="102" t="s">
        <v>36</v>
      </c>
      <c r="D26" s="103">
        <v>10</v>
      </c>
      <c r="E26" s="104">
        <f>D26*B26/1000</f>
        <v>0.18</v>
      </c>
      <c r="F26" s="105">
        <v>73.260000000000005</v>
      </c>
      <c r="G26" s="106"/>
      <c r="H26" s="107">
        <f>D26*B26/1000</f>
        <v>0.18</v>
      </c>
      <c r="I26" s="108">
        <f>G26*F26</f>
        <v>0</v>
      </c>
    </row>
    <row r="27" spans="1:15" s="109" customFormat="1" ht="15.95" customHeight="1">
      <c r="A27" s="105">
        <f>SUM(A25:A26)</f>
        <v>21.736799999999999</v>
      </c>
      <c r="B27" s="114"/>
      <c r="C27" s="114" t="s">
        <v>21</v>
      </c>
      <c r="D27" s="103"/>
      <c r="E27" s="104"/>
      <c r="F27" s="105"/>
      <c r="G27" s="115"/>
      <c r="H27" s="107">
        <f>D27*B27/1000</f>
        <v>0</v>
      </c>
      <c r="I27" s="108">
        <f>G27*F27</f>
        <v>0</v>
      </c>
    </row>
    <row r="28" spans="1:15" s="109" customFormat="1" ht="15.95" customHeight="1">
      <c r="A28" s="117">
        <f>A27/B25</f>
        <v>1.2076</v>
      </c>
      <c r="B28" s="118"/>
      <c r="C28" s="114" t="s">
        <v>22</v>
      </c>
      <c r="D28" s="103"/>
      <c r="E28" s="104"/>
      <c r="F28" s="117">
        <f>A28</f>
        <v>1.2076</v>
      </c>
      <c r="G28" s="115"/>
      <c r="H28" s="107">
        <f>D28*B28/1000</f>
        <v>0</v>
      </c>
      <c r="I28" s="108">
        <f>G28*F28</f>
        <v>0</v>
      </c>
    </row>
    <row r="29" spans="1:15" s="19" customFormat="1" ht="15.75" customHeight="1">
      <c r="A29" s="24"/>
      <c r="B29" s="15"/>
      <c r="C29" s="9"/>
      <c r="D29" s="8"/>
      <c r="E29" s="28"/>
      <c r="F29" s="24"/>
      <c r="G29" s="10"/>
      <c r="H29" s="29"/>
      <c r="I29" s="30"/>
    </row>
    <row r="30" spans="1:15" s="19" customFormat="1" ht="15.95" customHeight="1">
      <c r="A30" s="52"/>
      <c r="B30" s="32">
        <v>30</v>
      </c>
      <c r="C30" s="53" t="s">
        <v>127</v>
      </c>
      <c r="D30" s="9"/>
      <c r="E30" s="10"/>
      <c r="F30" s="54"/>
      <c r="G30" s="10"/>
      <c r="H30" s="29"/>
      <c r="I30" s="30"/>
    </row>
    <row r="31" spans="1:15" s="19" customFormat="1" ht="15.95" customHeight="1">
      <c r="A31" s="31">
        <f>E31*F31</f>
        <v>144.15</v>
      </c>
      <c r="B31" s="8">
        <v>31</v>
      </c>
      <c r="C31" s="49" t="s">
        <v>127</v>
      </c>
      <c r="D31" s="8">
        <v>30</v>
      </c>
      <c r="E31" s="28">
        <f>D31*B31/1000</f>
        <v>0.93</v>
      </c>
      <c r="F31" s="31">
        <v>155</v>
      </c>
      <c r="G31" s="55">
        <f>E31</f>
        <v>0.93</v>
      </c>
      <c r="H31" s="29">
        <f>D31*B31/1000</f>
        <v>0.93</v>
      </c>
      <c r="I31" s="30">
        <f>G31*F31</f>
        <v>144.15</v>
      </c>
    </row>
    <row r="32" spans="1:15" s="19" customFormat="1" ht="15.95" customHeight="1">
      <c r="A32" s="31">
        <f>SUM(A31)</f>
        <v>144.15</v>
      </c>
      <c r="B32" s="9"/>
      <c r="C32" s="9" t="s">
        <v>21</v>
      </c>
      <c r="D32" s="8"/>
      <c r="E32" s="28"/>
      <c r="F32" s="31"/>
      <c r="G32" s="10"/>
      <c r="H32" s="29">
        <f>D32*B32/1000</f>
        <v>0</v>
      </c>
      <c r="I32" s="30">
        <f>G32*F32</f>
        <v>0</v>
      </c>
    </row>
    <row r="33" spans="1:9" s="19" customFormat="1" ht="15.95" customHeight="1">
      <c r="A33" s="24">
        <f>A32/B31</f>
        <v>4.6500000000000004</v>
      </c>
      <c r="B33" s="15"/>
      <c r="C33" s="9" t="s">
        <v>22</v>
      </c>
      <c r="D33" s="8"/>
      <c r="E33" s="28"/>
      <c r="F33" s="24">
        <f>A33</f>
        <v>4.6500000000000004</v>
      </c>
      <c r="G33" s="10"/>
      <c r="H33" s="29">
        <f>D33*B33/1000</f>
        <v>0</v>
      </c>
      <c r="I33" s="30">
        <f>G33*F33</f>
        <v>0</v>
      </c>
    </row>
    <row r="34" spans="1:9" s="19" customFormat="1" ht="15.95" customHeight="1">
      <c r="A34" s="24"/>
      <c r="B34" s="15"/>
      <c r="C34" s="9"/>
      <c r="D34" s="8"/>
      <c r="E34" s="28"/>
      <c r="F34" s="24"/>
      <c r="G34" s="10"/>
      <c r="H34" s="29"/>
      <c r="I34" s="30"/>
    </row>
    <row r="35" spans="1:9" s="19" customFormat="1" ht="15.95" customHeight="1">
      <c r="A35" s="52"/>
      <c r="B35" s="32">
        <v>25</v>
      </c>
      <c r="C35" s="53" t="s">
        <v>26</v>
      </c>
      <c r="D35" s="9"/>
      <c r="E35" s="10"/>
      <c r="F35" s="54"/>
      <c r="G35" s="10"/>
      <c r="H35" s="29"/>
      <c r="I35" s="30"/>
    </row>
    <row r="36" spans="1:9" s="19" customFormat="1" ht="15.95" customHeight="1">
      <c r="A36" s="31">
        <f>E36*F36</f>
        <v>32.85</v>
      </c>
      <c r="B36" s="8">
        <v>18</v>
      </c>
      <c r="C36" s="49" t="s">
        <v>27</v>
      </c>
      <c r="D36" s="8">
        <v>25</v>
      </c>
      <c r="E36" s="28">
        <f>D36*B36/1000</f>
        <v>0.45</v>
      </c>
      <c r="F36" s="31">
        <v>73</v>
      </c>
      <c r="G36" s="55">
        <f>E36+E67</f>
        <v>0.9</v>
      </c>
      <c r="H36" s="29">
        <f>D36*B36/1000</f>
        <v>0.45</v>
      </c>
      <c r="I36" s="30">
        <f>G36*F36</f>
        <v>65.7</v>
      </c>
    </row>
    <row r="37" spans="1:9" s="19" customFormat="1" ht="15.95" customHeight="1">
      <c r="A37" s="31">
        <f>SUM(A36)</f>
        <v>32.85</v>
      </c>
      <c r="B37" s="9"/>
      <c r="C37" s="9" t="s">
        <v>21</v>
      </c>
      <c r="D37" s="8"/>
      <c r="E37" s="28"/>
      <c r="F37" s="31"/>
      <c r="G37" s="10"/>
      <c r="H37" s="29">
        <f>D37*B37/1000</f>
        <v>0</v>
      </c>
      <c r="I37" s="30">
        <f>G37*F37</f>
        <v>0</v>
      </c>
    </row>
    <row r="38" spans="1:9" s="19" customFormat="1" ht="15.95" customHeight="1">
      <c r="A38" s="24">
        <f>A37/B36</f>
        <v>1.8250000000000002</v>
      </c>
      <c r="B38" s="15"/>
      <c r="C38" s="9" t="s">
        <v>22</v>
      </c>
      <c r="D38" s="8"/>
      <c r="E38" s="28"/>
      <c r="F38" s="24">
        <f>A38</f>
        <v>1.8250000000000002</v>
      </c>
      <c r="G38" s="10"/>
      <c r="H38" s="29">
        <f>D38*B38/1000</f>
        <v>0</v>
      </c>
      <c r="I38" s="30">
        <f>G38*F38</f>
        <v>0</v>
      </c>
    </row>
    <row r="39" spans="1:9" s="155" customFormat="1" ht="20.100000000000001" customHeight="1">
      <c r="A39" s="147"/>
      <c r="B39" s="148"/>
      <c r="C39" s="149" t="s">
        <v>49</v>
      </c>
      <c r="D39" s="150"/>
      <c r="E39" s="151"/>
      <c r="F39" s="147"/>
      <c r="G39" s="152"/>
      <c r="H39" s="153"/>
      <c r="I39" s="154"/>
    </row>
    <row r="40" spans="1:9" s="165" customFormat="1" ht="15" customHeight="1">
      <c r="A40" s="156"/>
      <c r="B40" s="157" t="s">
        <v>50</v>
      </c>
      <c r="C40" s="158" t="s">
        <v>142</v>
      </c>
      <c r="D40" s="159"/>
      <c r="E40" s="160"/>
      <c r="F40" s="161"/>
      <c r="G40" s="162"/>
      <c r="H40" s="163"/>
      <c r="I40" s="164"/>
    </row>
    <row r="41" spans="1:9" s="165" customFormat="1" ht="15.95" customHeight="1">
      <c r="A41" s="156">
        <f>E41*F41</f>
        <v>220.779</v>
      </c>
      <c r="B41" s="166">
        <v>18</v>
      </c>
      <c r="C41" s="159" t="s">
        <v>123</v>
      </c>
      <c r="D41" s="166">
        <v>34</v>
      </c>
      <c r="E41" s="162">
        <f t="shared" ref="E41:E46" si="4">D41*B41/1000</f>
        <v>0.61199999999999999</v>
      </c>
      <c r="F41" s="156">
        <v>360.75</v>
      </c>
      <c r="G41" s="167">
        <f>E41+E51</f>
        <v>2.1240000000000001</v>
      </c>
      <c r="H41" s="163">
        <f t="shared" ref="H41:H48" si="5">D41*B41/1000</f>
        <v>0.61199999999999999</v>
      </c>
      <c r="I41" s="164">
        <f t="shared" ref="I41:I48" si="6">G41*F41</f>
        <v>766.23300000000006</v>
      </c>
    </row>
    <row r="42" spans="1:9" s="165" customFormat="1" ht="15" customHeight="1">
      <c r="A42" s="156">
        <f t="shared" ref="A42:A46" si="7">E42*F42</f>
        <v>32.358239999999995</v>
      </c>
      <c r="B42" s="166">
        <v>18</v>
      </c>
      <c r="C42" s="159" t="s">
        <v>103</v>
      </c>
      <c r="D42" s="166">
        <v>92</v>
      </c>
      <c r="E42" s="162">
        <f t="shared" si="4"/>
        <v>1.6559999999999999</v>
      </c>
      <c r="F42" s="156">
        <v>19.54</v>
      </c>
      <c r="G42" s="167">
        <f>E42</f>
        <v>1.6559999999999999</v>
      </c>
      <c r="H42" s="163">
        <f t="shared" si="5"/>
        <v>1.6559999999999999</v>
      </c>
      <c r="I42" s="164">
        <f t="shared" si="6"/>
        <v>32.358239999999995</v>
      </c>
    </row>
    <row r="43" spans="1:9" s="165" customFormat="1" ht="15" customHeight="1">
      <c r="A43" s="156">
        <f t="shared" si="7"/>
        <v>6.84</v>
      </c>
      <c r="B43" s="166">
        <v>18</v>
      </c>
      <c r="C43" s="159" t="s">
        <v>88</v>
      </c>
      <c r="D43" s="166">
        <v>10</v>
      </c>
      <c r="E43" s="162">
        <f t="shared" si="4"/>
        <v>0.18</v>
      </c>
      <c r="F43" s="156">
        <v>38</v>
      </c>
      <c r="G43" s="167">
        <f>E43+E52</f>
        <v>0.46799999999999997</v>
      </c>
      <c r="H43" s="163">
        <f t="shared" si="5"/>
        <v>0.18</v>
      </c>
      <c r="I43" s="164">
        <f t="shared" si="6"/>
        <v>17.783999999999999</v>
      </c>
    </row>
    <row r="44" spans="1:9" s="165" customFormat="1" ht="15" customHeight="1">
      <c r="A44" s="156">
        <f t="shared" si="7"/>
        <v>4.3865999999999996</v>
      </c>
      <c r="B44" s="166">
        <v>18</v>
      </c>
      <c r="C44" s="159" t="s">
        <v>17</v>
      </c>
      <c r="D44" s="166">
        <v>2</v>
      </c>
      <c r="E44" s="162">
        <f t="shared" si="4"/>
        <v>3.5999999999999997E-2</v>
      </c>
      <c r="F44" s="156">
        <v>121.85</v>
      </c>
      <c r="G44" s="167">
        <f>E44+E53</f>
        <v>0.28799999999999998</v>
      </c>
      <c r="H44" s="163">
        <f t="shared" si="5"/>
        <v>3.5999999999999997E-2</v>
      </c>
      <c r="I44" s="164">
        <f t="shared" si="6"/>
        <v>35.092799999999997</v>
      </c>
    </row>
    <row r="45" spans="1:9" s="165" customFormat="1" ht="15" customHeight="1">
      <c r="A45" s="156">
        <f t="shared" ref="A45" si="8">E45*F45</f>
        <v>5.22</v>
      </c>
      <c r="B45" s="166">
        <v>18</v>
      </c>
      <c r="C45" s="159" t="s">
        <v>99</v>
      </c>
      <c r="D45" s="166">
        <v>10</v>
      </c>
      <c r="E45" s="162">
        <f t="shared" ref="E45" si="9">D45*B45/1000</f>
        <v>0.18</v>
      </c>
      <c r="F45" s="156">
        <v>29</v>
      </c>
      <c r="G45" s="167">
        <f>E45+E54</f>
        <v>0.54</v>
      </c>
      <c r="H45" s="163">
        <f t="shared" ref="H45" si="10">D45*B45/1000</f>
        <v>0.18</v>
      </c>
      <c r="I45" s="164">
        <f t="shared" ref="I45" si="11">G45*F45</f>
        <v>15.66</v>
      </c>
    </row>
    <row r="46" spans="1:9" s="165" customFormat="1" ht="15" customHeight="1">
      <c r="A46" s="156">
        <f t="shared" si="7"/>
        <v>0.28799999999999998</v>
      </c>
      <c r="B46" s="166">
        <v>18</v>
      </c>
      <c r="C46" s="159" t="s">
        <v>37</v>
      </c>
      <c r="D46" s="166">
        <v>1</v>
      </c>
      <c r="E46" s="162">
        <f t="shared" si="4"/>
        <v>1.7999999999999999E-2</v>
      </c>
      <c r="F46" s="156">
        <v>16</v>
      </c>
      <c r="G46" s="167"/>
      <c r="H46" s="163">
        <f t="shared" si="5"/>
        <v>1.7999999999999999E-2</v>
      </c>
      <c r="I46" s="164">
        <f t="shared" si="6"/>
        <v>0</v>
      </c>
    </row>
    <row r="47" spans="1:9" s="165" customFormat="1" ht="15" customHeight="1">
      <c r="A47" s="156">
        <f>SUM(A41:A46)</f>
        <v>269.87184000000002</v>
      </c>
      <c r="B47" s="166"/>
      <c r="C47" s="159" t="s">
        <v>21</v>
      </c>
      <c r="D47" s="166"/>
      <c r="E47" s="162"/>
      <c r="F47" s="156"/>
      <c r="G47" s="167"/>
      <c r="H47" s="163">
        <f t="shared" si="5"/>
        <v>0</v>
      </c>
      <c r="I47" s="164">
        <f t="shared" si="6"/>
        <v>0</v>
      </c>
    </row>
    <row r="48" spans="1:9" s="165" customFormat="1" ht="15" customHeight="1">
      <c r="A48" s="168">
        <f>A47/B46</f>
        <v>14.992880000000001</v>
      </c>
      <c r="B48" s="159"/>
      <c r="C48" s="159" t="s">
        <v>22</v>
      </c>
      <c r="D48" s="166"/>
      <c r="E48" s="162"/>
      <c r="F48" s="168">
        <f>A48</f>
        <v>14.992880000000001</v>
      </c>
      <c r="G48" s="167"/>
      <c r="H48" s="163">
        <f t="shared" si="5"/>
        <v>0</v>
      </c>
      <c r="I48" s="164">
        <f t="shared" si="6"/>
        <v>0</v>
      </c>
    </row>
    <row r="49" spans="1:15" s="165" customFormat="1" ht="15" customHeight="1">
      <c r="A49" s="168"/>
      <c r="B49" s="159"/>
      <c r="C49" s="169"/>
      <c r="D49" s="170"/>
      <c r="E49" s="162"/>
      <c r="F49" s="168"/>
      <c r="G49" s="167"/>
      <c r="H49" s="163"/>
      <c r="I49" s="164"/>
    </row>
    <row r="50" spans="1:15" s="588" customFormat="1" ht="15.75">
      <c r="A50" s="605"/>
      <c r="B50" s="606" t="s">
        <v>133</v>
      </c>
      <c r="C50" s="1386" t="s">
        <v>134</v>
      </c>
      <c r="D50" s="1387"/>
      <c r="E50" s="607"/>
      <c r="F50" s="577"/>
      <c r="G50" s="607"/>
      <c r="H50" s="608"/>
      <c r="I50" s="609"/>
    </row>
    <row r="51" spans="1:15" s="617" customFormat="1">
      <c r="A51" s="610">
        <f>E51*F51</f>
        <v>545.45399999999995</v>
      </c>
      <c r="B51" s="611">
        <v>18</v>
      </c>
      <c r="C51" s="612" t="s">
        <v>15</v>
      </c>
      <c r="D51" s="611">
        <v>84</v>
      </c>
      <c r="E51" s="613">
        <f>D51*B51/1000</f>
        <v>1.512</v>
      </c>
      <c r="F51" s="610">
        <v>360.75</v>
      </c>
      <c r="G51" s="614"/>
      <c r="H51" s="615">
        <f t="shared" ref="H51:H59" si="12">D51*B51/1000</f>
        <v>1.512</v>
      </c>
      <c r="I51" s="616">
        <f t="shared" ref="I51:I59" si="13">G51*F51</f>
        <v>0</v>
      </c>
    </row>
    <row r="52" spans="1:15" s="625" customFormat="1">
      <c r="A52" s="618">
        <f t="shared" ref="A52:A57" si="14">E52*F52</f>
        <v>10.943999999999999</v>
      </c>
      <c r="B52" s="611">
        <v>18</v>
      </c>
      <c r="C52" s="619" t="s">
        <v>88</v>
      </c>
      <c r="D52" s="620">
        <v>16</v>
      </c>
      <c r="E52" s="621">
        <f t="shared" ref="E52:E56" si="15">D52*B52/1000</f>
        <v>0.28799999999999998</v>
      </c>
      <c r="F52" s="618">
        <v>38</v>
      </c>
      <c r="G52" s="622"/>
      <c r="H52" s="623">
        <f t="shared" si="12"/>
        <v>0.28799999999999998</v>
      </c>
      <c r="I52" s="624">
        <f t="shared" si="13"/>
        <v>0</v>
      </c>
    </row>
    <row r="53" spans="1:15" s="588" customFormat="1">
      <c r="A53" s="605">
        <f t="shared" si="14"/>
        <v>30.706199999999999</v>
      </c>
      <c r="B53" s="611">
        <v>18</v>
      </c>
      <c r="C53" s="626" t="s">
        <v>17</v>
      </c>
      <c r="D53" s="577">
        <v>14</v>
      </c>
      <c r="E53" s="607">
        <f t="shared" si="15"/>
        <v>0.252</v>
      </c>
      <c r="F53" s="605">
        <v>121.85</v>
      </c>
      <c r="G53" s="627"/>
      <c r="H53" s="608">
        <f>D53*B53/1000</f>
        <v>0.252</v>
      </c>
      <c r="I53" s="609">
        <f>G53*F53</f>
        <v>0</v>
      </c>
    </row>
    <row r="54" spans="1:15" s="588" customFormat="1">
      <c r="A54" s="605">
        <f t="shared" si="14"/>
        <v>10.44</v>
      </c>
      <c r="B54" s="611">
        <v>18</v>
      </c>
      <c r="C54" s="626" t="s">
        <v>135</v>
      </c>
      <c r="D54" s="577">
        <v>20</v>
      </c>
      <c r="E54" s="607">
        <f t="shared" si="15"/>
        <v>0.36</v>
      </c>
      <c r="F54" s="605">
        <v>29</v>
      </c>
      <c r="G54" s="627"/>
      <c r="H54" s="608">
        <f t="shared" ref="H54" si="16">D54*B54/1000</f>
        <v>0.36</v>
      </c>
      <c r="I54" s="609">
        <f t="shared" ref="I54" si="17">G54*F54</f>
        <v>0</v>
      </c>
    </row>
    <row r="55" spans="1:15" s="588" customFormat="1">
      <c r="A55" s="605">
        <f t="shared" si="14"/>
        <v>80.602199999999996</v>
      </c>
      <c r="B55" s="611">
        <v>18</v>
      </c>
      <c r="C55" s="626" t="s">
        <v>45</v>
      </c>
      <c r="D55" s="577">
        <v>70</v>
      </c>
      <c r="E55" s="607">
        <f t="shared" si="15"/>
        <v>1.26</v>
      </c>
      <c r="F55" s="605">
        <v>63.97</v>
      </c>
      <c r="G55" s="627">
        <f t="shared" ref="G55" si="18">E55</f>
        <v>1.26</v>
      </c>
      <c r="H55" s="608">
        <f t="shared" si="12"/>
        <v>1.26</v>
      </c>
      <c r="I55" s="609">
        <f t="shared" si="13"/>
        <v>80.602199999999996</v>
      </c>
    </row>
    <row r="56" spans="1:15" s="588" customFormat="1">
      <c r="A56" s="605">
        <f t="shared" si="14"/>
        <v>20.736000000000001</v>
      </c>
      <c r="B56" s="611">
        <v>18</v>
      </c>
      <c r="C56" s="626" t="s">
        <v>19</v>
      </c>
      <c r="D56" s="577">
        <v>10</v>
      </c>
      <c r="E56" s="607">
        <f t="shared" si="15"/>
        <v>0.18</v>
      </c>
      <c r="F56" s="605">
        <v>115.2</v>
      </c>
      <c r="G56" s="627">
        <f>E56</f>
        <v>0.18</v>
      </c>
      <c r="H56" s="608">
        <f>D56*B56/1000</f>
        <v>0.18</v>
      </c>
      <c r="I56" s="609">
        <f>G56*F56</f>
        <v>20.736000000000001</v>
      </c>
    </row>
    <row r="57" spans="1:15" s="588" customFormat="1">
      <c r="A57" s="605">
        <f t="shared" si="14"/>
        <v>0.57599999999999996</v>
      </c>
      <c r="B57" s="611">
        <v>18</v>
      </c>
      <c r="C57" s="626" t="s">
        <v>20</v>
      </c>
      <c r="D57" s="577">
        <v>2</v>
      </c>
      <c r="E57" s="607">
        <f>B57*D57/1000</f>
        <v>3.5999999999999997E-2</v>
      </c>
      <c r="F57" s="605">
        <v>16</v>
      </c>
      <c r="G57" s="627"/>
      <c r="H57" s="608">
        <f t="shared" si="12"/>
        <v>3.5999999999999997E-2</v>
      </c>
      <c r="I57" s="609">
        <f t="shared" si="13"/>
        <v>0</v>
      </c>
    </row>
    <row r="58" spans="1:15" s="588" customFormat="1">
      <c r="A58" s="605">
        <f>SUM(A51:A57)</f>
        <v>699.45839999999998</v>
      </c>
      <c r="B58" s="577"/>
      <c r="C58" s="628" t="s">
        <v>21</v>
      </c>
      <c r="D58" s="577"/>
      <c r="E58" s="607"/>
      <c r="F58" s="605"/>
      <c r="G58" s="627"/>
      <c r="H58" s="608">
        <f t="shared" si="12"/>
        <v>0</v>
      </c>
      <c r="I58" s="609">
        <f t="shared" si="13"/>
        <v>0</v>
      </c>
    </row>
    <row r="59" spans="1:15" s="588" customFormat="1" ht="15.75">
      <c r="A59" s="593">
        <f>A58/B57</f>
        <v>38.858800000000002</v>
      </c>
      <c r="B59" s="577"/>
      <c r="C59" s="628" t="s">
        <v>22</v>
      </c>
      <c r="D59" s="577"/>
      <c r="E59" s="607"/>
      <c r="F59" s="593">
        <f>A59</f>
        <v>38.858800000000002</v>
      </c>
      <c r="G59" s="627"/>
      <c r="H59" s="608">
        <f t="shared" si="12"/>
        <v>0</v>
      </c>
      <c r="I59" s="609">
        <f t="shared" si="13"/>
        <v>0</v>
      </c>
    </row>
    <row r="60" spans="1:15" s="588" customFormat="1" ht="15.75">
      <c r="A60" s="593"/>
      <c r="B60" s="577"/>
      <c r="C60" s="629"/>
      <c r="D60" s="581"/>
      <c r="E60" s="607"/>
      <c r="F60" s="593"/>
      <c r="G60" s="627"/>
      <c r="H60" s="608"/>
      <c r="I60" s="609"/>
    </row>
    <row r="61" spans="1:15" s="19" customFormat="1" ht="15.95" customHeight="1">
      <c r="A61" s="52"/>
      <c r="B61" s="32">
        <v>200</v>
      </c>
      <c r="C61" s="53" t="s">
        <v>24</v>
      </c>
      <c r="D61" s="9"/>
      <c r="E61" s="10"/>
      <c r="F61" s="54"/>
      <c r="G61" s="28"/>
      <c r="H61" s="29"/>
      <c r="I61" s="30"/>
      <c r="O61" s="19" t="s">
        <v>23</v>
      </c>
    </row>
    <row r="62" spans="1:15" s="19" customFormat="1" ht="15.95" customHeight="1">
      <c r="A62" s="31">
        <f>E62*F62</f>
        <v>149.04</v>
      </c>
      <c r="B62" s="8">
        <v>18</v>
      </c>
      <c r="C62" s="49" t="s">
        <v>25</v>
      </c>
      <c r="D62" s="8">
        <v>20</v>
      </c>
      <c r="E62" s="28">
        <f>D62*B62/1000</f>
        <v>0.36</v>
      </c>
      <c r="F62" s="31">
        <v>414</v>
      </c>
      <c r="G62" s="55">
        <f>E62</f>
        <v>0.36</v>
      </c>
      <c r="H62" s="29">
        <f>D62*B62/1000</f>
        <v>0.36</v>
      </c>
      <c r="I62" s="30">
        <f>G62*F62</f>
        <v>149.04</v>
      </c>
    </row>
    <row r="63" spans="1:15" s="588" customFormat="1">
      <c r="A63" s="605">
        <f>SUM(A62:A62)</f>
        <v>149.04</v>
      </c>
      <c r="B63" s="578"/>
      <c r="C63" s="578" t="s">
        <v>21</v>
      </c>
      <c r="D63" s="577"/>
      <c r="E63" s="607"/>
      <c r="F63" s="605"/>
      <c r="G63" s="579"/>
      <c r="H63" s="608">
        <f>D63*B63/1000</f>
        <v>0</v>
      </c>
      <c r="I63" s="609">
        <f>G63*F63</f>
        <v>0</v>
      </c>
    </row>
    <row r="64" spans="1:15" s="588" customFormat="1" ht="15.75">
      <c r="A64" s="593">
        <f>A63/B62</f>
        <v>8.2799999999999994</v>
      </c>
      <c r="B64" s="584"/>
      <c r="C64" s="578" t="s">
        <v>22</v>
      </c>
      <c r="D64" s="577"/>
      <c r="E64" s="607"/>
      <c r="F64" s="593">
        <f>A64</f>
        <v>8.2799999999999994</v>
      </c>
      <c r="G64" s="579"/>
      <c r="H64" s="608">
        <f>D64*B64/1000</f>
        <v>0</v>
      </c>
      <c r="I64" s="609">
        <f>G64*F64</f>
        <v>0</v>
      </c>
    </row>
    <row r="65" spans="1:9" s="641" customFormat="1" ht="15.75">
      <c r="A65" s="633"/>
      <c r="B65" s="634"/>
      <c r="C65" s="635"/>
      <c r="D65" s="636"/>
      <c r="E65" s="637"/>
      <c r="F65" s="633"/>
      <c r="G65" s="638"/>
      <c r="H65" s="639"/>
      <c r="I65" s="640"/>
    </row>
    <row r="66" spans="1:9" s="588" customFormat="1" ht="15.75">
      <c r="A66" s="630"/>
      <c r="B66" s="606">
        <v>25</v>
      </c>
      <c r="C66" s="631" t="s">
        <v>26</v>
      </c>
      <c r="D66" s="578"/>
      <c r="E66" s="579"/>
      <c r="F66" s="632"/>
      <c r="G66" s="579"/>
      <c r="H66" s="608"/>
      <c r="I66" s="609"/>
    </row>
    <row r="67" spans="1:9" s="588" customFormat="1">
      <c r="A67" s="605">
        <f>E67*F67</f>
        <v>32.85</v>
      </c>
      <c r="B67" s="577">
        <v>18</v>
      </c>
      <c r="C67" s="626" t="s">
        <v>27</v>
      </c>
      <c r="D67" s="577">
        <v>25</v>
      </c>
      <c r="E67" s="607">
        <f>D67*B67/1000</f>
        <v>0.45</v>
      </c>
      <c r="F67" s="605">
        <v>73</v>
      </c>
      <c r="G67" s="627"/>
      <c r="H67" s="608">
        <f>D67*B67/1000</f>
        <v>0.45</v>
      </c>
      <c r="I67" s="609">
        <f>G67*F67</f>
        <v>0</v>
      </c>
    </row>
    <row r="68" spans="1:9" s="588" customFormat="1">
      <c r="A68" s="605">
        <f>SUM(A67)</f>
        <v>32.85</v>
      </c>
      <c r="B68" s="578"/>
      <c r="C68" s="578" t="s">
        <v>21</v>
      </c>
      <c r="D68" s="577"/>
      <c r="E68" s="607"/>
      <c r="F68" s="605"/>
      <c r="G68" s="579"/>
      <c r="H68" s="608">
        <f>D68*B68/1000</f>
        <v>0</v>
      </c>
      <c r="I68" s="609">
        <f>G68*F68</f>
        <v>0</v>
      </c>
    </row>
    <row r="69" spans="1:9" s="588" customFormat="1" ht="15.75">
      <c r="A69" s="593">
        <f>A68/B67</f>
        <v>1.8250000000000002</v>
      </c>
      <c r="B69" s="584"/>
      <c r="C69" s="578" t="s">
        <v>22</v>
      </c>
      <c r="D69" s="577"/>
      <c r="E69" s="607"/>
      <c r="F69" s="593">
        <f>A69</f>
        <v>1.8250000000000002</v>
      </c>
      <c r="G69" s="579"/>
      <c r="H69" s="608">
        <f>D69*B69/1000</f>
        <v>0</v>
      </c>
      <c r="I69" s="609">
        <f>G69*F69</f>
        <v>0</v>
      </c>
    </row>
    <row r="70" spans="1:9" s="588" customFormat="1" ht="15.75">
      <c r="A70" s="593"/>
      <c r="B70" s="584"/>
      <c r="C70" s="578"/>
      <c r="D70" s="577"/>
      <c r="E70" s="607"/>
      <c r="F70" s="593"/>
      <c r="G70" s="579"/>
      <c r="H70" s="608"/>
      <c r="I70" s="609"/>
    </row>
    <row r="71" spans="1:9" s="588" customFormat="1" ht="15.75">
      <c r="A71" s="630"/>
      <c r="B71" s="606">
        <v>25</v>
      </c>
      <c r="C71" s="631" t="s">
        <v>28</v>
      </c>
      <c r="D71" s="578"/>
      <c r="E71" s="579"/>
      <c r="F71" s="632"/>
      <c r="G71" s="579"/>
      <c r="H71" s="608"/>
      <c r="I71" s="609"/>
    </row>
    <row r="72" spans="1:9" s="588" customFormat="1">
      <c r="A72" s="605">
        <f>E72*F72</f>
        <v>31.95</v>
      </c>
      <c r="B72" s="577">
        <v>18</v>
      </c>
      <c r="C72" s="626" t="s">
        <v>29</v>
      </c>
      <c r="D72" s="577">
        <v>25</v>
      </c>
      <c r="E72" s="607">
        <f>D72*B72/1000</f>
        <v>0.45</v>
      </c>
      <c r="F72" s="605">
        <v>71</v>
      </c>
      <c r="G72" s="627">
        <f>E72</f>
        <v>0.45</v>
      </c>
      <c r="H72" s="608">
        <f>D72*B72/1000</f>
        <v>0.45</v>
      </c>
      <c r="I72" s="609">
        <f>G72*F72</f>
        <v>31.95</v>
      </c>
    </row>
    <row r="73" spans="1:9" s="588" customFormat="1">
      <c r="A73" s="605">
        <f>SUM(A72)</f>
        <v>31.95</v>
      </c>
      <c r="B73" s="578"/>
      <c r="C73" s="578" t="s">
        <v>21</v>
      </c>
      <c r="D73" s="577"/>
      <c r="E73" s="607"/>
      <c r="F73" s="605"/>
      <c r="G73" s="579"/>
      <c r="H73" s="608">
        <f>D73*B73/1000</f>
        <v>0</v>
      </c>
      <c r="I73" s="609">
        <f>G73*F73</f>
        <v>0</v>
      </c>
    </row>
    <row r="74" spans="1:9" s="588" customFormat="1" ht="15.75">
      <c r="A74" s="593">
        <f>A73/B72</f>
        <v>1.7749999999999999</v>
      </c>
      <c r="B74" s="584"/>
      <c r="C74" s="578" t="s">
        <v>22</v>
      </c>
      <c r="D74" s="577"/>
      <c r="E74" s="607"/>
      <c r="F74" s="593">
        <f>A74</f>
        <v>1.7749999999999999</v>
      </c>
      <c r="G74" s="579"/>
      <c r="H74" s="608">
        <f>D74*B74/1000</f>
        <v>0</v>
      </c>
      <c r="I74" s="609">
        <f>G74*F74</f>
        <v>0</v>
      </c>
    </row>
    <row r="75" spans="1:9" s="588" customFormat="1" ht="15.75">
      <c r="A75" s="593"/>
      <c r="B75" s="584"/>
      <c r="C75" s="578"/>
      <c r="D75" s="577"/>
      <c r="E75" s="607"/>
      <c r="F75" s="593"/>
      <c r="G75" s="579"/>
      <c r="H75" s="608"/>
      <c r="I75" s="609"/>
    </row>
    <row r="76" spans="1:9" s="588" customFormat="1" ht="15.75">
      <c r="A76" s="593">
        <f>A73+A68+A63+A58+A47+A37+A27+A21+A32</f>
        <v>1640.8028399999998</v>
      </c>
      <c r="B76" s="578"/>
      <c r="C76" s="584" t="s">
        <v>30</v>
      </c>
      <c r="D76" s="578"/>
      <c r="E76" s="579"/>
      <c r="F76" s="593">
        <f>F77*B72</f>
        <v>1640.8028399999998</v>
      </c>
      <c r="G76" s="579"/>
      <c r="H76" s="576"/>
      <c r="I76" s="609">
        <f>SUM(I14:I75)</f>
        <v>1640.8028400000003</v>
      </c>
    </row>
    <row r="77" spans="1:9" s="588" customFormat="1" ht="15.75">
      <c r="A77" s="593">
        <f>A76/B72</f>
        <v>91.155713333333324</v>
      </c>
      <c r="B77" s="578"/>
      <c r="C77" s="584" t="s">
        <v>22</v>
      </c>
      <c r="D77" s="578"/>
      <c r="E77" s="579"/>
      <c r="F77" s="593">
        <f>A77</f>
        <v>91.155713333333324</v>
      </c>
      <c r="G77" s="579"/>
      <c r="H77" s="608"/>
      <c r="I77" s="609"/>
    </row>
    <row r="78" spans="1:9" s="588" customFormat="1" ht="15.75">
      <c r="C78" s="1388" t="s">
        <v>84</v>
      </c>
      <c r="D78" s="1388"/>
      <c r="E78" s="1388"/>
      <c r="F78" s="1388"/>
      <c r="G78" s="1388"/>
      <c r="H78" s="642"/>
      <c r="I78" s="571"/>
    </row>
    <row r="79" spans="1:9" s="588" customFormat="1" ht="15.75">
      <c r="C79" s="1388" t="s">
        <v>32</v>
      </c>
      <c r="D79" s="1388"/>
      <c r="E79" s="1388"/>
      <c r="F79" s="1388"/>
      <c r="G79" s="1388"/>
      <c r="H79" s="642"/>
      <c r="I79" s="571"/>
    </row>
    <row r="80" spans="1:9" s="588" customFormat="1" ht="15.75">
      <c r="B80" s="643"/>
      <c r="C80" s="643" t="s">
        <v>33</v>
      </c>
      <c r="D80" s="643"/>
      <c r="E80" s="643"/>
      <c r="F80" s="643"/>
      <c r="G80" s="643"/>
      <c r="H80" s="571"/>
      <c r="I80" s="571"/>
    </row>
    <row r="83" spans="3:3">
      <c r="C83" t="s">
        <v>136</v>
      </c>
    </row>
  </sheetData>
  <mergeCells count="12">
    <mergeCell ref="F6:G6"/>
    <mergeCell ref="F8:G8"/>
    <mergeCell ref="C50:D50"/>
    <mergeCell ref="C78:G78"/>
    <mergeCell ref="C79:G79"/>
    <mergeCell ref="B2:G2"/>
    <mergeCell ref="B3:G3"/>
    <mergeCell ref="B4:B5"/>
    <mergeCell ref="C4:C5"/>
    <mergeCell ref="D4:D5"/>
    <mergeCell ref="E4:E5"/>
    <mergeCell ref="F5:G5"/>
  </mergeCells>
  <pageMargins left="0.7" right="0.7" top="0.75" bottom="0.75" header="0.3" footer="0.3"/>
  <pageSetup paperSize="9" scale="56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O63"/>
  <sheetViews>
    <sheetView view="pageBreakPreview" topLeftCell="A13" zoomScale="60" workbookViewId="0">
      <selection activeCell="R57" sqref="R57"/>
    </sheetView>
  </sheetViews>
  <sheetFormatPr defaultRowHeight="15"/>
  <cols>
    <col min="1" max="1" width="13.85546875" customWidth="1"/>
    <col min="2" max="2" width="9.28515625" bestFit="1" customWidth="1"/>
    <col min="3" max="3" width="60.28515625" customWidth="1"/>
    <col min="4" max="4" width="9.28515625" bestFit="1" customWidth="1"/>
    <col min="5" max="5" width="9.42578125" bestFit="1" customWidth="1"/>
    <col min="6" max="6" width="14.5703125" customWidth="1"/>
    <col min="7" max="8" width="9.42578125" bestFit="1" customWidth="1"/>
    <col min="9" max="9" width="13.85546875" customWidth="1"/>
  </cols>
  <sheetData>
    <row r="1" spans="1:9" s="570" customFormat="1">
      <c r="H1" s="571"/>
      <c r="I1" s="571"/>
    </row>
    <row r="2" spans="1:9" s="570" customFormat="1" ht="15.75">
      <c r="A2" s="572"/>
      <c r="B2" s="1371" t="s">
        <v>0</v>
      </c>
      <c r="C2" s="1371"/>
      <c r="D2" s="1371"/>
      <c r="E2" s="1371"/>
      <c r="F2" s="1371"/>
      <c r="G2" s="1371"/>
      <c r="H2" s="571"/>
      <c r="I2" s="571"/>
    </row>
    <row r="3" spans="1:9" s="570" customFormat="1" ht="15.75">
      <c r="A3" s="572"/>
      <c r="B3" s="1371"/>
      <c r="C3" s="1371"/>
      <c r="D3" s="1371"/>
      <c r="E3" s="1371"/>
      <c r="F3" s="1371"/>
      <c r="G3" s="1371"/>
      <c r="H3" s="571"/>
      <c r="I3" s="571"/>
    </row>
    <row r="4" spans="1:9" s="570" customFormat="1">
      <c r="A4" s="572"/>
      <c r="B4" s="1372"/>
      <c r="C4" s="1374" t="s">
        <v>1</v>
      </c>
      <c r="D4" s="1376" t="s">
        <v>2</v>
      </c>
      <c r="E4" s="1378" t="s">
        <v>3</v>
      </c>
      <c r="F4" s="573"/>
      <c r="G4" s="574"/>
      <c r="H4" s="571"/>
      <c r="I4" s="571"/>
    </row>
    <row r="5" spans="1:9" s="570" customFormat="1" ht="15.75">
      <c r="A5" s="575"/>
      <c r="B5" s="1373"/>
      <c r="C5" s="1375"/>
      <c r="D5" s="1377"/>
      <c r="E5" s="1379"/>
      <c r="F5" s="1380" t="s">
        <v>4</v>
      </c>
      <c r="G5" s="1381"/>
      <c r="H5" s="571"/>
      <c r="I5" s="571"/>
    </row>
    <row r="6" spans="1:9" s="570" customFormat="1">
      <c r="A6" s="576"/>
      <c r="B6" s="577"/>
      <c r="C6" s="578"/>
      <c r="D6" s="579"/>
      <c r="E6" s="580"/>
      <c r="F6" s="1382" t="s">
        <v>5</v>
      </c>
      <c r="G6" s="1383"/>
      <c r="H6" s="571"/>
      <c r="I6" s="571"/>
    </row>
    <row r="7" spans="1:9" s="570" customFormat="1">
      <c r="A7" s="576"/>
      <c r="B7" s="581"/>
      <c r="C7" s="578"/>
      <c r="D7" s="579"/>
      <c r="E7" s="580"/>
      <c r="F7" s="582"/>
      <c r="G7" s="583"/>
      <c r="H7" s="571"/>
      <c r="I7" s="571"/>
    </row>
    <row r="8" spans="1:9" s="570" customFormat="1">
      <c r="A8" s="576"/>
      <c r="B8" s="581"/>
      <c r="C8" s="578"/>
      <c r="D8" s="579"/>
      <c r="E8" s="580"/>
      <c r="F8" s="1384"/>
      <c r="G8" s="1385"/>
      <c r="H8" s="571"/>
      <c r="I8" s="571"/>
    </row>
    <row r="9" spans="1:9" s="570" customFormat="1" ht="15.75">
      <c r="A9" s="576"/>
      <c r="B9" s="581"/>
      <c r="C9" s="584"/>
      <c r="D9" s="579"/>
      <c r="E9" s="580"/>
      <c r="F9" s="573"/>
      <c r="G9" s="585"/>
      <c r="H9" s="571"/>
      <c r="I9" s="571"/>
    </row>
    <row r="10" spans="1:9" s="570" customFormat="1" ht="15.75">
      <c r="A10" s="586"/>
      <c r="B10" s="587"/>
      <c r="C10" s="578"/>
      <c r="D10" s="579"/>
      <c r="E10" s="580"/>
      <c r="F10" s="573"/>
      <c r="G10" s="585"/>
      <c r="H10" s="571"/>
      <c r="I10" s="571"/>
    </row>
    <row r="11" spans="1:9" s="570" customFormat="1" ht="20.25">
      <c r="A11" s="572"/>
      <c r="B11" s="588"/>
      <c r="C11" s="589" t="s">
        <v>104</v>
      </c>
      <c r="D11" s="574"/>
      <c r="E11" s="573"/>
      <c r="F11" s="573"/>
      <c r="G11" s="574"/>
      <c r="H11" s="571"/>
      <c r="I11" s="571"/>
    </row>
    <row r="12" spans="1:9" s="570" customFormat="1" ht="75">
      <c r="A12" s="590" t="s">
        <v>6</v>
      </c>
      <c r="B12" s="591" t="s">
        <v>7</v>
      </c>
      <c r="C12" s="591" t="s">
        <v>8</v>
      </c>
      <c r="D12" s="591" t="s">
        <v>9</v>
      </c>
      <c r="E12" s="592" t="s">
        <v>10</v>
      </c>
      <c r="F12" s="591" t="s">
        <v>11</v>
      </c>
      <c r="G12" s="592" t="s">
        <v>12</v>
      </c>
      <c r="H12" s="571"/>
      <c r="I12" s="571"/>
    </row>
    <row r="13" spans="1:9" s="570" customFormat="1" ht="20.25">
      <c r="A13" s="593"/>
      <c r="B13" s="594"/>
      <c r="C13" s="595">
        <v>45243</v>
      </c>
      <c r="D13" s="591"/>
      <c r="E13" s="592"/>
      <c r="F13" s="594"/>
      <c r="G13" s="592"/>
      <c r="H13" s="571"/>
      <c r="I13" s="571"/>
    </row>
    <row r="14" spans="1:9" s="155" customFormat="1" ht="20.100000000000001" customHeight="1">
      <c r="A14" s="147"/>
      <c r="B14" s="148"/>
      <c r="C14" s="149" t="s">
        <v>49</v>
      </c>
      <c r="D14" s="150"/>
      <c r="E14" s="151"/>
      <c r="F14" s="147"/>
      <c r="G14" s="152"/>
      <c r="H14" s="153"/>
      <c r="I14" s="154"/>
    </row>
    <row r="15" spans="1:9" s="165" customFormat="1" ht="15" customHeight="1">
      <c r="A15" s="156"/>
      <c r="B15" s="157" t="s">
        <v>58</v>
      </c>
      <c r="C15" s="158" t="s">
        <v>142</v>
      </c>
      <c r="D15" s="159"/>
      <c r="E15" s="160"/>
      <c r="F15" s="161"/>
      <c r="G15" s="162"/>
      <c r="H15" s="163"/>
      <c r="I15" s="164"/>
    </row>
    <row r="16" spans="1:9" s="165" customFormat="1" ht="15.95" customHeight="1">
      <c r="A16" s="156">
        <f>E16*F16</f>
        <v>290.7645</v>
      </c>
      <c r="B16" s="166">
        <v>31</v>
      </c>
      <c r="C16" s="159" t="s">
        <v>123</v>
      </c>
      <c r="D16" s="166">
        <v>26</v>
      </c>
      <c r="E16" s="162">
        <f t="shared" ref="E16:E21" si="0">D16*B16/1000</f>
        <v>0.80600000000000005</v>
      </c>
      <c r="F16" s="156">
        <v>360.75</v>
      </c>
      <c r="G16" s="167">
        <f>E16+E26</f>
        <v>3.41</v>
      </c>
      <c r="H16" s="163">
        <f t="shared" ref="H16:H23" si="1">D16*B16/1000</f>
        <v>0.80600000000000005</v>
      </c>
      <c r="I16" s="164">
        <f t="shared" ref="I16:I23" si="2">G16*F16</f>
        <v>1230.1575</v>
      </c>
    </row>
    <row r="17" spans="1:9" s="165" customFormat="1" ht="15" customHeight="1">
      <c r="A17" s="156">
        <f t="shared" ref="A17:A21" si="3">E17*F17</f>
        <v>91.263999999999996</v>
      </c>
      <c r="B17" s="166">
        <v>31</v>
      </c>
      <c r="C17" s="159" t="s">
        <v>103</v>
      </c>
      <c r="D17" s="166">
        <v>92</v>
      </c>
      <c r="E17" s="162">
        <f t="shared" si="0"/>
        <v>2.8519999999999999</v>
      </c>
      <c r="F17" s="156">
        <v>32</v>
      </c>
      <c r="G17" s="167">
        <f>E17</f>
        <v>2.8519999999999999</v>
      </c>
      <c r="H17" s="163">
        <f t="shared" si="1"/>
        <v>2.8519999999999999</v>
      </c>
      <c r="I17" s="164">
        <f t="shared" si="2"/>
        <v>91.263999999999996</v>
      </c>
    </row>
    <row r="18" spans="1:9" s="165" customFormat="1" ht="15" customHeight="1">
      <c r="A18" s="156">
        <f t="shared" si="3"/>
        <v>11.78</v>
      </c>
      <c r="B18" s="166">
        <v>31</v>
      </c>
      <c r="C18" s="159" t="s">
        <v>88</v>
      </c>
      <c r="D18" s="166">
        <v>10</v>
      </c>
      <c r="E18" s="162">
        <f t="shared" si="0"/>
        <v>0.31</v>
      </c>
      <c r="F18" s="156">
        <v>38</v>
      </c>
      <c r="G18" s="167">
        <f>E18+E27</f>
        <v>0.80600000000000005</v>
      </c>
      <c r="H18" s="163">
        <f t="shared" si="1"/>
        <v>0.31</v>
      </c>
      <c r="I18" s="164">
        <f t="shared" si="2"/>
        <v>30.628</v>
      </c>
    </row>
    <row r="19" spans="1:9" s="165" customFormat="1" ht="15" customHeight="1">
      <c r="A19" s="156">
        <f t="shared" si="3"/>
        <v>5.6605999999999996</v>
      </c>
      <c r="B19" s="166">
        <v>31</v>
      </c>
      <c r="C19" s="159" t="s">
        <v>17</v>
      </c>
      <c r="D19" s="166">
        <v>2</v>
      </c>
      <c r="E19" s="162">
        <f t="shared" si="0"/>
        <v>6.2E-2</v>
      </c>
      <c r="F19" s="156">
        <v>91.3</v>
      </c>
      <c r="G19" s="167">
        <f>E19+E28</f>
        <v>0.496</v>
      </c>
      <c r="H19" s="163">
        <f t="shared" si="1"/>
        <v>6.2E-2</v>
      </c>
      <c r="I19" s="164">
        <f t="shared" si="2"/>
        <v>45.284799999999997</v>
      </c>
    </row>
    <row r="20" spans="1:9" s="165" customFormat="1" ht="15" customHeight="1">
      <c r="A20" s="156">
        <f t="shared" si="3"/>
        <v>8.99</v>
      </c>
      <c r="B20" s="166">
        <v>31</v>
      </c>
      <c r="C20" s="159" t="s">
        <v>99</v>
      </c>
      <c r="D20" s="166">
        <v>10</v>
      </c>
      <c r="E20" s="162">
        <f t="shared" si="0"/>
        <v>0.31</v>
      </c>
      <c r="F20" s="156">
        <v>29</v>
      </c>
      <c r="G20" s="167">
        <f>E20+E29</f>
        <v>0.92999999999999994</v>
      </c>
      <c r="H20" s="163">
        <f t="shared" si="1"/>
        <v>0.31</v>
      </c>
      <c r="I20" s="164">
        <f t="shared" si="2"/>
        <v>26.97</v>
      </c>
    </row>
    <row r="21" spans="1:9" s="165" customFormat="1" ht="15" customHeight="1">
      <c r="A21" s="156">
        <f t="shared" si="3"/>
        <v>0.65100000000000002</v>
      </c>
      <c r="B21" s="166">
        <v>31</v>
      </c>
      <c r="C21" s="159" t="s">
        <v>37</v>
      </c>
      <c r="D21" s="166">
        <v>1</v>
      </c>
      <c r="E21" s="162">
        <f t="shared" si="0"/>
        <v>3.1E-2</v>
      </c>
      <c r="F21" s="156">
        <v>21</v>
      </c>
      <c r="G21" s="167">
        <f>E21+E32</f>
        <v>9.2999999999999999E-2</v>
      </c>
      <c r="H21" s="163">
        <f t="shared" si="1"/>
        <v>3.1E-2</v>
      </c>
      <c r="I21" s="164">
        <f t="shared" si="2"/>
        <v>1.9530000000000001</v>
      </c>
    </row>
    <row r="22" spans="1:9" s="165" customFormat="1" ht="15" customHeight="1">
      <c r="A22" s="156">
        <f>SUM(A16:A21)</f>
        <v>409.11009999999999</v>
      </c>
      <c r="B22" s="166"/>
      <c r="C22" s="159" t="s">
        <v>21</v>
      </c>
      <c r="D22" s="166"/>
      <c r="E22" s="162"/>
      <c r="F22" s="156"/>
      <c r="G22" s="167"/>
      <c r="H22" s="163">
        <f t="shared" si="1"/>
        <v>0</v>
      </c>
      <c r="I22" s="164">
        <f t="shared" si="2"/>
        <v>0</v>
      </c>
    </row>
    <row r="23" spans="1:9" s="165" customFormat="1" ht="15" customHeight="1">
      <c r="A23" s="168">
        <f>A22/B21</f>
        <v>13.197099999999999</v>
      </c>
      <c r="B23" s="159"/>
      <c r="C23" s="159" t="s">
        <v>22</v>
      </c>
      <c r="D23" s="166"/>
      <c r="E23" s="162"/>
      <c r="F23" s="168">
        <f>A23</f>
        <v>13.197099999999999</v>
      </c>
      <c r="G23" s="167"/>
      <c r="H23" s="163">
        <f t="shared" si="1"/>
        <v>0</v>
      </c>
      <c r="I23" s="164">
        <f t="shared" si="2"/>
        <v>0</v>
      </c>
    </row>
    <row r="24" spans="1:9" s="165" customFormat="1" ht="15" customHeight="1">
      <c r="A24" s="168"/>
      <c r="B24" s="159"/>
      <c r="C24" s="169"/>
      <c r="D24" s="170"/>
      <c r="E24" s="162"/>
      <c r="F24" s="168"/>
      <c r="G24" s="167"/>
      <c r="H24" s="163"/>
      <c r="I24" s="164"/>
    </row>
    <row r="25" spans="1:9" s="588" customFormat="1" ht="15.75">
      <c r="A25" s="605"/>
      <c r="B25" s="606" t="s">
        <v>133</v>
      </c>
      <c r="C25" s="1386" t="s">
        <v>134</v>
      </c>
      <c r="D25" s="1387"/>
      <c r="E25" s="607"/>
      <c r="F25" s="577"/>
      <c r="G25" s="607"/>
      <c r="H25" s="608"/>
      <c r="I25" s="609"/>
    </row>
    <row r="26" spans="1:9" s="617" customFormat="1">
      <c r="A26" s="610">
        <f>E26*F26</f>
        <v>939.39300000000003</v>
      </c>
      <c r="B26" s="611">
        <v>31</v>
      </c>
      <c r="C26" s="612" t="s">
        <v>15</v>
      </c>
      <c r="D26" s="611">
        <v>84</v>
      </c>
      <c r="E26" s="613">
        <f>D26*B26/1000</f>
        <v>2.6040000000000001</v>
      </c>
      <c r="F26" s="610">
        <v>360.75</v>
      </c>
      <c r="G26" s="614"/>
      <c r="H26" s="615">
        <f t="shared" ref="H26:H34" si="4">D26*B26/1000</f>
        <v>2.6040000000000001</v>
      </c>
      <c r="I26" s="616">
        <f t="shared" ref="I26:I34" si="5">G26*F26</f>
        <v>0</v>
      </c>
    </row>
    <row r="27" spans="1:9" s="625" customFormat="1">
      <c r="A27" s="618">
        <f t="shared" ref="A27:A32" si="6">E27*F27</f>
        <v>18.847999999999999</v>
      </c>
      <c r="B27" s="611">
        <v>31</v>
      </c>
      <c r="C27" s="619" t="s">
        <v>88</v>
      </c>
      <c r="D27" s="620">
        <v>16</v>
      </c>
      <c r="E27" s="621">
        <f t="shared" ref="E27:E31" si="7">D27*B27/1000</f>
        <v>0.496</v>
      </c>
      <c r="F27" s="618">
        <v>38</v>
      </c>
      <c r="G27" s="622"/>
      <c r="H27" s="623">
        <f t="shared" si="4"/>
        <v>0.496</v>
      </c>
      <c r="I27" s="624">
        <f t="shared" si="5"/>
        <v>0</v>
      </c>
    </row>
    <row r="28" spans="1:9" s="588" customFormat="1">
      <c r="A28" s="605">
        <f t="shared" si="6"/>
        <v>39.624200000000002</v>
      </c>
      <c r="B28" s="611">
        <v>31</v>
      </c>
      <c r="C28" s="626" t="s">
        <v>17</v>
      </c>
      <c r="D28" s="577">
        <v>14</v>
      </c>
      <c r="E28" s="607">
        <f t="shared" si="7"/>
        <v>0.434</v>
      </c>
      <c r="F28" s="605">
        <v>91.3</v>
      </c>
      <c r="G28" s="627"/>
      <c r="H28" s="608">
        <f>D28*B28/1000</f>
        <v>0.434</v>
      </c>
      <c r="I28" s="609">
        <f>G28*F28</f>
        <v>0</v>
      </c>
    </row>
    <row r="29" spans="1:9" s="588" customFormat="1">
      <c r="A29" s="605">
        <f t="shared" si="6"/>
        <v>17.98</v>
      </c>
      <c r="B29" s="611">
        <v>31</v>
      </c>
      <c r="C29" s="626" t="s">
        <v>135</v>
      </c>
      <c r="D29" s="577">
        <v>20</v>
      </c>
      <c r="E29" s="607">
        <f t="shared" si="7"/>
        <v>0.62</v>
      </c>
      <c r="F29" s="605">
        <v>29</v>
      </c>
      <c r="G29" s="627"/>
      <c r="H29" s="608">
        <f t="shared" ref="H29" si="8">D29*B29/1000</f>
        <v>0.62</v>
      </c>
      <c r="I29" s="609">
        <f t="shared" ref="I29" si="9">G29*F29</f>
        <v>0</v>
      </c>
    </row>
    <row r="30" spans="1:9" s="588" customFormat="1">
      <c r="A30" s="605">
        <f t="shared" si="6"/>
        <v>182.28</v>
      </c>
      <c r="B30" s="611">
        <v>31</v>
      </c>
      <c r="C30" s="626" t="s">
        <v>45</v>
      </c>
      <c r="D30" s="577">
        <v>70</v>
      </c>
      <c r="E30" s="607">
        <f t="shared" si="7"/>
        <v>2.17</v>
      </c>
      <c r="F30" s="605">
        <v>84</v>
      </c>
      <c r="G30" s="627">
        <f t="shared" ref="G30:G31" si="10">E30</f>
        <v>2.17</v>
      </c>
      <c r="H30" s="608">
        <f t="shared" si="4"/>
        <v>2.17</v>
      </c>
      <c r="I30" s="609">
        <f t="shared" si="5"/>
        <v>182.28</v>
      </c>
    </row>
    <row r="31" spans="1:9" s="588" customFormat="1">
      <c r="A31" s="605">
        <f t="shared" si="6"/>
        <v>31</v>
      </c>
      <c r="B31" s="611">
        <v>31</v>
      </c>
      <c r="C31" s="626" t="s">
        <v>19</v>
      </c>
      <c r="D31" s="577">
        <v>10</v>
      </c>
      <c r="E31" s="607">
        <f t="shared" si="7"/>
        <v>0.31</v>
      </c>
      <c r="F31" s="605">
        <v>100</v>
      </c>
      <c r="G31" s="627">
        <f t="shared" si="10"/>
        <v>0.31</v>
      </c>
      <c r="H31" s="608">
        <f>D31*B31/1000</f>
        <v>0.31</v>
      </c>
      <c r="I31" s="609">
        <f>G31*F31</f>
        <v>31</v>
      </c>
    </row>
    <row r="32" spans="1:9" s="588" customFormat="1">
      <c r="A32" s="605">
        <f t="shared" si="6"/>
        <v>1.302</v>
      </c>
      <c r="B32" s="611">
        <v>31</v>
      </c>
      <c r="C32" s="626" t="s">
        <v>20</v>
      </c>
      <c r="D32" s="577">
        <v>2</v>
      </c>
      <c r="E32" s="607">
        <f>B32*D32/1000</f>
        <v>6.2E-2</v>
      </c>
      <c r="F32" s="605">
        <v>21</v>
      </c>
      <c r="G32" s="627"/>
      <c r="H32" s="608">
        <f t="shared" si="4"/>
        <v>6.2E-2</v>
      </c>
      <c r="I32" s="609">
        <f t="shared" si="5"/>
        <v>0</v>
      </c>
    </row>
    <row r="33" spans="1:15" s="588" customFormat="1">
      <c r="A33" s="605">
        <f>SUM(A26:A32)</f>
        <v>1230.4271999999999</v>
      </c>
      <c r="B33" s="577"/>
      <c r="C33" s="628" t="s">
        <v>21</v>
      </c>
      <c r="D33" s="577"/>
      <c r="E33" s="607"/>
      <c r="F33" s="605"/>
      <c r="G33" s="627"/>
      <c r="H33" s="608">
        <f t="shared" si="4"/>
        <v>0</v>
      </c>
      <c r="I33" s="609">
        <f t="shared" si="5"/>
        <v>0</v>
      </c>
    </row>
    <row r="34" spans="1:15" s="588" customFormat="1" ht="15.75">
      <c r="A34" s="593">
        <f>A33/B32</f>
        <v>39.691199999999995</v>
      </c>
      <c r="B34" s="577"/>
      <c r="C34" s="628" t="s">
        <v>22</v>
      </c>
      <c r="D34" s="577"/>
      <c r="E34" s="607"/>
      <c r="F34" s="593">
        <f>A34</f>
        <v>39.691199999999995</v>
      </c>
      <c r="G34" s="627"/>
      <c r="H34" s="608">
        <f t="shared" si="4"/>
        <v>0</v>
      </c>
      <c r="I34" s="609">
        <f t="shared" si="5"/>
        <v>0</v>
      </c>
    </row>
    <row r="35" spans="1:15" s="588" customFormat="1" ht="15.75">
      <c r="A35" s="593"/>
      <c r="B35" s="577"/>
      <c r="C35" s="629"/>
      <c r="D35" s="581"/>
      <c r="E35" s="607"/>
      <c r="F35" s="593"/>
      <c r="G35" s="627"/>
      <c r="H35" s="608"/>
      <c r="I35" s="609"/>
    </row>
    <row r="36" spans="1:15" s="19" customFormat="1" ht="15.95" customHeight="1">
      <c r="A36" s="52"/>
      <c r="B36" s="32">
        <v>200</v>
      </c>
      <c r="C36" s="53" t="s">
        <v>24</v>
      </c>
      <c r="D36" s="9"/>
      <c r="E36" s="10"/>
      <c r="F36" s="54"/>
      <c r="G36" s="28"/>
      <c r="H36" s="29"/>
      <c r="I36" s="30"/>
      <c r="O36" s="19" t="s">
        <v>23</v>
      </c>
    </row>
    <row r="37" spans="1:15" s="19" customFormat="1" ht="15.95" customHeight="1">
      <c r="A37" s="31">
        <f>E37*F37</f>
        <v>256.68</v>
      </c>
      <c r="B37" s="8">
        <v>31</v>
      </c>
      <c r="C37" s="49" t="s">
        <v>25</v>
      </c>
      <c r="D37" s="8">
        <v>20</v>
      </c>
      <c r="E37" s="28">
        <f>D37*B37/1000</f>
        <v>0.62</v>
      </c>
      <c r="F37" s="31">
        <v>414</v>
      </c>
      <c r="G37" s="55">
        <f>E37</f>
        <v>0.62</v>
      </c>
      <c r="H37" s="29">
        <f>D37*B37/1000</f>
        <v>0.62</v>
      </c>
      <c r="I37" s="30">
        <f>G37*F37</f>
        <v>256.68</v>
      </c>
    </row>
    <row r="38" spans="1:15" s="588" customFormat="1">
      <c r="A38" s="605">
        <f>SUM(A37:A37)</f>
        <v>256.68</v>
      </c>
      <c r="B38" s="578"/>
      <c r="C38" s="578" t="s">
        <v>21</v>
      </c>
      <c r="D38" s="577"/>
      <c r="E38" s="607"/>
      <c r="F38" s="605"/>
      <c r="G38" s="579"/>
      <c r="H38" s="608">
        <f>D38*B38/1000</f>
        <v>0</v>
      </c>
      <c r="I38" s="609">
        <f>G38*F38</f>
        <v>0</v>
      </c>
    </row>
    <row r="39" spans="1:15" s="588" customFormat="1" ht="15.75">
      <c r="A39" s="593">
        <f>A38/B37</f>
        <v>8.2799999999999994</v>
      </c>
      <c r="B39" s="584"/>
      <c r="C39" s="578" t="s">
        <v>22</v>
      </c>
      <c r="D39" s="577"/>
      <c r="E39" s="607"/>
      <c r="F39" s="593">
        <f>A39</f>
        <v>8.2799999999999994</v>
      </c>
      <c r="G39" s="579"/>
      <c r="H39" s="608">
        <f>D39*B39/1000</f>
        <v>0</v>
      </c>
      <c r="I39" s="609">
        <f>G39*F39</f>
        <v>0</v>
      </c>
    </row>
    <row r="40" spans="1:15" s="19" customFormat="1" ht="15.95" customHeight="1">
      <c r="A40" s="24"/>
      <c r="B40" s="15"/>
      <c r="C40" s="9"/>
      <c r="D40" s="8"/>
      <c r="E40" s="28"/>
      <c r="F40" s="24"/>
      <c r="G40" s="10"/>
      <c r="H40" s="29"/>
      <c r="I40" s="30"/>
    </row>
    <row r="41" spans="1:15" s="19" customFormat="1" ht="15.95" customHeight="1">
      <c r="A41" s="52"/>
      <c r="B41" s="32">
        <v>30</v>
      </c>
      <c r="C41" s="53" t="s">
        <v>127</v>
      </c>
      <c r="D41" s="9"/>
      <c r="E41" s="10"/>
      <c r="F41" s="54"/>
      <c r="G41" s="10"/>
      <c r="H41" s="29"/>
      <c r="I41" s="30"/>
    </row>
    <row r="42" spans="1:15" s="19" customFormat="1" ht="15.95" customHeight="1">
      <c r="A42" s="31">
        <f>E42*F42</f>
        <v>144.15</v>
      </c>
      <c r="B42" s="8">
        <v>31</v>
      </c>
      <c r="C42" s="49" t="s">
        <v>127</v>
      </c>
      <c r="D42" s="8">
        <v>30</v>
      </c>
      <c r="E42" s="28">
        <f>D42*B42/1000</f>
        <v>0.93</v>
      </c>
      <c r="F42" s="31">
        <v>155</v>
      </c>
      <c r="G42" s="55">
        <f>E42</f>
        <v>0.93</v>
      </c>
      <c r="H42" s="29">
        <f>D42*B42/1000</f>
        <v>0.93</v>
      </c>
      <c r="I42" s="30">
        <f>G42*F42</f>
        <v>144.15</v>
      </c>
    </row>
    <row r="43" spans="1:15" s="19" customFormat="1" ht="15.95" customHeight="1">
      <c r="A43" s="31">
        <f>SUM(A42)</f>
        <v>144.15</v>
      </c>
      <c r="B43" s="9"/>
      <c r="C43" s="9" t="s">
        <v>21</v>
      </c>
      <c r="D43" s="8"/>
      <c r="E43" s="28"/>
      <c r="F43" s="31"/>
      <c r="G43" s="10"/>
      <c r="H43" s="29">
        <f>D43*B43/1000</f>
        <v>0</v>
      </c>
      <c r="I43" s="30">
        <f>G43*F43</f>
        <v>0</v>
      </c>
    </row>
    <row r="44" spans="1:15" s="19" customFormat="1" ht="15.95" customHeight="1">
      <c r="A44" s="24">
        <f>A43/B42</f>
        <v>4.6500000000000004</v>
      </c>
      <c r="B44" s="15"/>
      <c r="C44" s="9" t="s">
        <v>22</v>
      </c>
      <c r="D44" s="8"/>
      <c r="E44" s="28"/>
      <c r="F44" s="24">
        <f>A44</f>
        <v>4.6500000000000004</v>
      </c>
      <c r="G44" s="10"/>
      <c r="H44" s="29">
        <f>D44*B44/1000</f>
        <v>0</v>
      </c>
      <c r="I44" s="30">
        <f>G44*F44</f>
        <v>0</v>
      </c>
    </row>
    <row r="45" spans="1:15" s="19" customFormat="1" ht="15.95" customHeight="1">
      <c r="A45" s="24"/>
      <c r="B45" s="15"/>
      <c r="C45" s="9"/>
      <c r="D45" s="8"/>
      <c r="E45" s="28"/>
      <c r="F45" s="24"/>
      <c r="G45" s="10"/>
      <c r="H45" s="29"/>
      <c r="I45" s="30"/>
    </row>
    <row r="46" spans="1:15" s="588" customFormat="1" ht="15.75">
      <c r="A46" s="630"/>
      <c r="B46" s="606">
        <v>25</v>
      </c>
      <c r="C46" s="631" t="s">
        <v>26</v>
      </c>
      <c r="D46" s="578"/>
      <c r="E46" s="579"/>
      <c r="F46" s="632"/>
      <c r="G46" s="579"/>
      <c r="H46" s="608"/>
      <c r="I46" s="609"/>
    </row>
    <row r="47" spans="1:15" s="588" customFormat="1">
      <c r="A47" s="605">
        <f>E47*F47</f>
        <v>56.575000000000003</v>
      </c>
      <c r="B47" s="577">
        <v>31</v>
      </c>
      <c r="C47" s="626" t="s">
        <v>27</v>
      </c>
      <c r="D47" s="577">
        <v>25</v>
      </c>
      <c r="E47" s="607">
        <f>D47*B47/1000</f>
        <v>0.77500000000000002</v>
      </c>
      <c r="F47" s="605">
        <v>73</v>
      </c>
      <c r="G47" s="627">
        <f>E47</f>
        <v>0.77500000000000002</v>
      </c>
      <c r="H47" s="608">
        <f>D47*B47/1000</f>
        <v>0.77500000000000002</v>
      </c>
      <c r="I47" s="609">
        <f>G47*F47</f>
        <v>56.575000000000003</v>
      </c>
    </row>
    <row r="48" spans="1:15" s="588" customFormat="1">
      <c r="A48" s="605">
        <f>SUM(A47)</f>
        <v>56.575000000000003</v>
      </c>
      <c r="B48" s="578"/>
      <c r="C48" s="578" t="s">
        <v>21</v>
      </c>
      <c r="D48" s="577"/>
      <c r="E48" s="607"/>
      <c r="F48" s="605"/>
      <c r="G48" s="579"/>
      <c r="H48" s="608">
        <f>D48*B48/1000</f>
        <v>0</v>
      </c>
      <c r="I48" s="609">
        <f>G48*F48</f>
        <v>0</v>
      </c>
    </row>
    <row r="49" spans="1:9" s="588" customFormat="1" ht="15.75">
      <c r="A49" s="593">
        <f>A48/B47</f>
        <v>1.8250000000000002</v>
      </c>
      <c r="B49" s="584"/>
      <c r="C49" s="578" t="s">
        <v>22</v>
      </c>
      <c r="D49" s="577"/>
      <c r="E49" s="607"/>
      <c r="F49" s="593">
        <f>A49</f>
        <v>1.8250000000000002</v>
      </c>
      <c r="G49" s="579"/>
      <c r="H49" s="608">
        <f>D49*B49/1000</f>
        <v>0</v>
      </c>
      <c r="I49" s="609">
        <f>G49*F49</f>
        <v>0</v>
      </c>
    </row>
    <row r="50" spans="1:9" s="588" customFormat="1" ht="15.75">
      <c r="A50" s="593"/>
      <c r="B50" s="584"/>
      <c r="C50" s="578"/>
      <c r="D50" s="577"/>
      <c r="E50" s="607"/>
      <c r="F50" s="593"/>
      <c r="G50" s="579"/>
      <c r="H50" s="608"/>
      <c r="I50" s="609"/>
    </row>
    <row r="51" spans="1:9" s="588" customFormat="1" ht="15.75">
      <c r="A51" s="630"/>
      <c r="B51" s="606">
        <v>25</v>
      </c>
      <c r="C51" s="631" t="s">
        <v>28</v>
      </c>
      <c r="D51" s="578"/>
      <c r="E51" s="579"/>
      <c r="F51" s="632"/>
      <c r="G51" s="579"/>
      <c r="H51" s="608"/>
      <c r="I51" s="609"/>
    </row>
    <row r="52" spans="1:9" s="588" customFormat="1">
      <c r="A52" s="605">
        <f>E52*F52</f>
        <v>55.024999999999999</v>
      </c>
      <c r="B52" s="577">
        <v>31</v>
      </c>
      <c r="C52" s="626" t="s">
        <v>29</v>
      </c>
      <c r="D52" s="577">
        <v>25</v>
      </c>
      <c r="E52" s="607">
        <f>D52*B52/1000</f>
        <v>0.77500000000000002</v>
      </c>
      <c r="F52" s="605">
        <v>71</v>
      </c>
      <c r="G52" s="627">
        <f>E52</f>
        <v>0.77500000000000002</v>
      </c>
      <c r="H52" s="608">
        <f>D52*B52/1000</f>
        <v>0.77500000000000002</v>
      </c>
      <c r="I52" s="609">
        <f>G52*F52</f>
        <v>55.024999999999999</v>
      </c>
    </row>
    <row r="53" spans="1:9" s="588" customFormat="1">
      <c r="A53" s="605">
        <f>SUM(A52)</f>
        <v>55.024999999999999</v>
      </c>
      <c r="B53" s="578"/>
      <c r="C53" s="578" t="s">
        <v>21</v>
      </c>
      <c r="D53" s="577"/>
      <c r="E53" s="607"/>
      <c r="F53" s="605"/>
      <c r="G53" s="579"/>
      <c r="H53" s="608">
        <f>D53*B53/1000</f>
        <v>0</v>
      </c>
      <c r="I53" s="609">
        <f>G53*F53</f>
        <v>0</v>
      </c>
    </row>
    <row r="54" spans="1:9" s="588" customFormat="1" ht="15.75">
      <c r="A54" s="593">
        <f>A53/B52</f>
        <v>1.7749999999999999</v>
      </c>
      <c r="B54" s="584"/>
      <c r="C54" s="578" t="s">
        <v>22</v>
      </c>
      <c r="D54" s="577"/>
      <c r="E54" s="607"/>
      <c r="F54" s="593">
        <f>A54</f>
        <v>1.7749999999999999</v>
      </c>
      <c r="G54" s="579"/>
      <c r="H54" s="608">
        <f>D54*B54/1000</f>
        <v>0</v>
      </c>
      <c r="I54" s="609">
        <f>G54*F54</f>
        <v>0</v>
      </c>
    </row>
    <row r="55" spans="1:9" s="588" customFormat="1" ht="15.75">
      <c r="A55" s="593"/>
      <c r="B55" s="584"/>
      <c r="C55" s="578"/>
      <c r="D55" s="577"/>
      <c r="E55" s="607"/>
      <c r="F55" s="593"/>
      <c r="G55" s="579"/>
      <c r="H55" s="608"/>
      <c r="I55" s="609"/>
    </row>
    <row r="56" spans="1:9" s="588" customFormat="1" ht="15.75">
      <c r="A56" s="593">
        <f>A53+A48+A38+A33+A22+A43</f>
        <v>2151.9672999999998</v>
      </c>
      <c r="B56" s="578"/>
      <c r="C56" s="584" t="s">
        <v>30</v>
      </c>
      <c r="D56" s="578"/>
      <c r="E56" s="579"/>
      <c r="F56" s="593">
        <f>F57*B52</f>
        <v>2151.9672999999998</v>
      </c>
      <c r="G56" s="579"/>
      <c r="H56" s="576"/>
      <c r="I56" s="609">
        <f>SUM(I14:I55)</f>
        <v>2151.9672999999998</v>
      </c>
    </row>
    <row r="57" spans="1:9" s="588" customFormat="1" ht="15.75">
      <c r="A57" s="593">
        <f>A56/B52</f>
        <v>69.418299999999988</v>
      </c>
      <c r="B57" s="578"/>
      <c r="C57" s="584" t="s">
        <v>22</v>
      </c>
      <c r="D57" s="578"/>
      <c r="E57" s="579"/>
      <c r="F57" s="593">
        <f>A57</f>
        <v>69.418299999999988</v>
      </c>
      <c r="G57" s="579"/>
      <c r="H57" s="608"/>
      <c r="I57" s="609"/>
    </row>
    <row r="58" spans="1:9" s="588" customFormat="1" ht="15.75">
      <c r="C58" s="1388" t="s">
        <v>84</v>
      </c>
      <c r="D58" s="1388"/>
      <c r="E58" s="1388"/>
      <c r="F58" s="1388"/>
      <c r="G58" s="1388"/>
      <c r="H58" s="642"/>
      <c r="I58" s="571"/>
    </row>
    <row r="59" spans="1:9" s="588" customFormat="1" ht="15.75">
      <c r="C59" s="1388" t="s">
        <v>32</v>
      </c>
      <c r="D59" s="1388"/>
      <c r="E59" s="1388"/>
      <c r="F59" s="1388"/>
      <c r="G59" s="1388"/>
      <c r="H59" s="642"/>
      <c r="I59" s="571"/>
    </row>
    <row r="60" spans="1:9" s="588" customFormat="1" ht="15.75">
      <c r="B60" s="643"/>
      <c r="C60" s="643" t="s">
        <v>33</v>
      </c>
      <c r="D60" s="643"/>
      <c r="E60" s="643"/>
      <c r="F60" s="643"/>
      <c r="G60" s="643"/>
      <c r="H60" s="571"/>
      <c r="I60" s="571"/>
    </row>
    <row r="63" spans="1:9">
      <c r="C63" t="s">
        <v>136</v>
      </c>
    </row>
  </sheetData>
  <mergeCells count="12">
    <mergeCell ref="F6:G6"/>
    <mergeCell ref="F8:G8"/>
    <mergeCell ref="C25:D25"/>
    <mergeCell ref="C58:G58"/>
    <mergeCell ref="C59:G59"/>
    <mergeCell ref="B2:G2"/>
    <mergeCell ref="B3:G3"/>
    <mergeCell ref="B4:B5"/>
    <mergeCell ref="C4:C5"/>
    <mergeCell ref="D4:D5"/>
    <mergeCell ref="E4:E5"/>
    <mergeCell ref="F5:G5"/>
  </mergeCells>
  <pageMargins left="0.7" right="0.7" top="0.75" bottom="0.75" header="0.3" footer="0.3"/>
  <pageSetup paperSize="9" scale="7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52"/>
  <sheetViews>
    <sheetView view="pageBreakPreview" topLeftCell="A13" zoomScale="84" zoomScaleSheetLayoutView="84" workbookViewId="0">
      <selection activeCell="C54" sqref="C54"/>
    </sheetView>
  </sheetViews>
  <sheetFormatPr defaultRowHeight="15"/>
  <cols>
    <col min="1" max="1" width="12.7109375" style="58" customWidth="1"/>
    <col min="2" max="2" width="10.7109375" style="58" customWidth="1"/>
    <col min="3" max="3" width="50.7109375" style="58" customWidth="1"/>
    <col min="4" max="4" width="10.7109375" style="58" customWidth="1"/>
    <col min="5" max="7" width="12.7109375" style="58" customWidth="1"/>
    <col min="8" max="8" width="10.7109375" style="58" customWidth="1"/>
    <col min="9" max="9" width="12.7109375" style="58" customWidth="1"/>
    <col min="10" max="16384" width="9.140625" style="58"/>
  </cols>
  <sheetData>
    <row r="1" spans="1:9" s="1" customFormat="1" ht="15.95" customHeight="1">
      <c r="H1" s="2"/>
      <c r="I1" s="2"/>
    </row>
    <row r="2" spans="1:9" s="1" customFormat="1" ht="15.95" customHeight="1">
      <c r="A2" s="3"/>
      <c r="B2" s="1274" t="s">
        <v>0</v>
      </c>
      <c r="C2" s="1274"/>
      <c r="D2" s="1274"/>
      <c r="E2" s="1274"/>
      <c r="F2" s="1274"/>
      <c r="G2" s="1274"/>
      <c r="H2" s="2"/>
      <c r="I2" s="2"/>
    </row>
    <row r="3" spans="1:9" s="1" customFormat="1" ht="15.95" customHeight="1">
      <c r="A3" s="3"/>
      <c r="B3" s="1274"/>
      <c r="C3" s="1274"/>
      <c r="D3" s="1274"/>
      <c r="E3" s="1274"/>
      <c r="F3" s="1274"/>
      <c r="G3" s="1274"/>
      <c r="H3" s="2"/>
      <c r="I3" s="2"/>
    </row>
    <row r="4" spans="1:9" s="1" customFormat="1" ht="30" customHeight="1">
      <c r="A4" s="3"/>
      <c r="B4" s="1275"/>
      <c r="C4" s="1277" t="s">
        <v>1</v>
      </c>
      <c r="D4" s="1279" t="s">
        <v>2</v>
      </c>
      <c r="E4" s="1281" t="s">
        <v>3</v>
      </c>
      <c r="F4" s="4"/>
      <c r="G4" s="5"/>
      <c r="H4" s="2"/>
      <c r="I4" s="2"/>
    </row>
    <row r="5" spans="1:9" s="1" customFormat="1" ht="30" customHeight="1">
      <c r="A5" s="6"/>
      <c r="B5" s="1276"/>
      <c r="C5" s="1278"/>
      <c r="D5" s="1280"/>
      <c r="E5" s="1282"/>
      <c r="F5" s="1283" t="s">
        <v>4</v>
      </c>
      <c r="G5" s="1284"/>
      <c r="H5" s="2"/>
      <c r="I5" s="2"/>
    </row>
    <row r="6" spans="1:9" s="1" customFormat="1" ht="15.95" customHeight="1">
      <c r="A6" s="7"/>
      <c r="B6" s="8"/>
      <c r="C6" s="9"/>
      <c r="D6" s="10"/>
      <c r="E6" s="11"/>
      <c r="F6" s="1267" t="s">
        <v>5</v>
      </c>
      <c r="G6" s="1268"/>
      <c r="H6" s="2"/>
      <c r="I6" s="2"/>
    </row>
    <row r="7" spans="1:9" s="1" customFormat="1" ht="15.95" customHeight="1">
      <c r="A7" s="7"/>
      <c r="B7" s="12"/>
      <c r="C7" s="9"/>
      <c r="D7" s="10"/>
      <c r="E7" s="11"/>
      <c r="F7" s="13"/>
      <c r="G7" s="14"/>
      <c r="H7" s="2"/>
      <c r="I7" s="2"/>
    </row>
    <row r="8" spans="1:9" s="1" customFormat="1" ht="15.95" customHeight="1">
      <c r="A8" s="7"/>
      <c r="B8" s="12"/>
      <c r="C8" s="9"/>
      <c r="D8" s="10"/>
      <c r="E8" s="11"/>
      <c r="F8" s="1269"/>
      <c r="G8" s="1270"/>
      <c r="H8" s="2"/>
      <c r="I8" s="2"/>
    </row>
    <row r="9" spans="1:9" s="1" customFormat="1" ht="15.95" customHeight="1">
      <c r="A9" s="7"/>
      <c r="B9" s="12"/>
      <c r="C9" s="15"/>
      <c r="D9" s="10"/>
      <c r="E9" s="11"/>
      <c r="F9" s="4"/>
      <c r="G9" s="16"/>
      <c r="H9" s="2"/>
      <c r="I9" s="2"/>
    </row>
    <row r="10" spans="1:9" s="1" customFormat="1" ht="15.95" customHeight="1">
      <c r="A10" s="17"/>
      <c r="B10" s="18"/>
      <c r="C10" s="9"/>
      <c r="D10" s="10"/>
      <c r="E10" s="11"/>
      <c r="F10" s="4"/>
      <c r="G10" s="16"/>
      <c r="H10" s="2"/>
      <c r="I10" s="2"/>
    </row>
    <row r="11" spans="1:9" s="1" customFormat="1" ht="20.100000000000001" customHeight="1">
      <c r="A11" s="3"/>
      <c r="B11" s="19"/>
      <c r="C11" s="20" t="s">
        <v>47</v>
      </c>
      <c r="D11" s="5"/>
      <c r="E11" s="4"/>
      <c r="F11" s="4"/>
      <c r="G11" s="5"/>
      <c r="H11" s="2"/>
      <c r="I11" s="2"/>
    </row>
    <row r="12" spans="1:9" s="1" customFormat="1" ht="60" customHeight="1">
      <c r="A12" s="21" t="s">
        <v>6</v>
      </c>
      <c r="B12" s="22" t="s">
        <v>7</v>
      </c>
      <c r="C12" s="22" t="s">
        <v>8</v>
      </c>
      <c r="D12" s="22" t="s">
        <v>9</v>
      </c>
      <c r="E12" s="23" t="s">
        <v>10</v>
      </c>
      <c r="F12" s="22" t="s">
        <v>11</v>
      </c>
      <c r="G12" s="23" t="s">
        <v>12</v>
      </c>
      <c r="H12" s="2"/>
      <c r="I12" s="2"/>
    </row>
    <row r="13" spans="1:9" s="1" customFormat="1" ht="20.100000000000001" customHeight="1">
      <c r="A13" s="24"/>
      <c r="B13" s="25"/>
      <c r="C13" s="26" t="s">
        <v>42</v>
      </c>
      <c r="D13" s="22"/>
      <c r="E13" s="23"/>
      <c r="F13" s="25"/>
      <c r="G13" s="23"/>
      <c r="H13" s="2"/>
      <c r="I13" s="2"/>
    </row>
    <row r="14" spans="1:9" s="19" customFormat="1" ht="15.95" customHeight="1">
      <c r="A14" s="24"/>
      <c r="B14" s="9"/>
      <c r="C14" s="27"/>
      <c r="D14" s="12"/>
      <c r="E14" s="28"/>
      <c r="F14" s="24"/>
      <c r="G14" s="28"/>
      <c r="H14" s="29"/>
      <c r="I14" s="30"/>
    </row>
    <row r="15" spans="1:9" s="19" customFormat="1" ht="15.95" customHeight="1">
      <c r="A15" s="31"/>
      <c r="B15" s="32" t="s">
        <v>13</v>
      </c>
      <c r="C15" s="1271" t="s">
        <v>14</v>
      </c>
      <c r="D15" s="1272"/>
      <c r="E15" s="28"/>
      <c r="F15" s="8"/>
      <c r="G15" s="28"/>
      <c r="H15" s="29"/>
      <c r="I15" s="30"/>
    </row>
    <row r="16" spans="1:9" s="19" customFormat="1" ht="15.95" customHeight="1">
      <c r="A16" s="31">
        <f>E16*F16</f>
        <v>212.12099999999998</v>
      </c>
      <c r="B16" s="8">
        <v>7</v>
      </c>
      <c r="C16" s="9" t="s">
        <v>15</v>
      </c>
      <c r="D16" s="8">
        <v>84</v>
      </c>
      <c r="E16" s="28">
        <f>B16*D16/1000</f>
        <v>0.58799999999999997</v>
      </c>
      <c r="F16" s="31">
        <v>360.75</v>
      </c>
      <c r="G16" s="33">
        <f>E16</f>
        <v>0.58799999999999997</v>
      </c>
      <c r="H16" s="29">
        <f>D16*B16/1000</f>
        <v>0.58799999999999997</v>
      </c>
      <c r="I16" s="30">
        <f>G16*F16</f>
        <v>212.12099999999998</v>
      </c>
    </row>
    <row r="17" spans="1:15" s="40" customFormat="1" ht="15.95" customHeight="1">
      <c r="A17" s="31">
        <f t="shared" ref="A17:A21" si="0">E17*F17</f>
        <v>3.1920000000000002</v>
      </c>
      <c r="B17" s="8">
        <v>7</v>
      </c>
      <c r="C17" s="34" t="s">
        <v>16</v>
      </c>
      <c r="D17" s="35">
        <v>12</v>
      </c>
      <c r="E17" s="36">
        <f t="shared" ref="E17" si="1">D17*B17/1000</f>
        <v>8.4000000000000005E-2</v>
      </c>
      <c r="F17" s="37">
        <v>38</v>
      </c>
      <c r="G17" s="33">
        <f t="shared" ref="G17" si="2">E17</f>
        <v>8.4000000000000005E-2</v>
      </c>
      <c r="H17" s="38">
        <f t="shared" ref="H17" si="3">D17*B17/1000</f>
        <v>8.4000000000000005E-2</v>
      </c>
      <c r="I17" s="39">
        <f t="shared" ref="I17" si="4">G17*F17</f>
        <v>3.1920000000000002</v>
      </c>
    </row>
    <row r="18" spans="1:15" s="40" customFormat="1" ht="15.95" customHeight="1">
      <c r="A18" s="31">
        <f t="shared" si="0"/>
        <v>4.2647500000000003</v>
      </c>
      <c r="B18" s="8">
        <v>7</v>
      </c>
      <c r="C18" s="34" t="s">
        <v>17</v>
      </c>
      <c r="D18" s="35">
        <v>5</v>
      </c>
      <c r="E18" s="36">
        <f>D18*B18/1000</f>
        <v>3.5000000000000003E-2</v>
      </c>
      <c r="F18" s="37">
        <v>121.85</v>
      </c>
      <c r="G18" s="33">
        <f>E18</f>
        <v>3.5000000000000003E-2</v>
      </c>
      <c r="H18" s="38">
        <f>D18*B18/1000</f>
        <v>3.5000000000000003E-2</v>
      </c>
      <c r="I18" s="39">
        <f>G18*F18</f>
        <v>4.2647500000000003</v>
      </c>
    </row>
    <row r="19" spans="1:15" s="48" customFormat="1" ht="15.95" customHeight="1">
      <c r="A19" s="31">
        <f t="shared" si="0"/>
        <v>0.40600000000000003</v>
      </c>
      <c r="B19" s="8">
        <v>7</v>
      </c>
      <c r="C19" s="41" t="s">
        <v>18</v>
      </c>
      <c r="D19" s="42">
        <v>2</v>
      </c>
      <c r="E19" s="43">
        <f>D19*B19/1000</f>
        <v>1.4E-2</v>
      </c>
      <c r="F19" s="44">
        <v>29</v>
      </c>
      <c r="G19" s="45">
        <f>E19</f>
        <v>1.4E-2</v>
      </c>
      <c r="H19" s="46">
        <f t="shared" ref="H19" si="5">D19*B19/1000</f>
        <v>1.4E-2</v>
      </c>
      <c r="I19" s="47">
        <f t="shared" ref="I19" si="6">G19*F19</f>
        <v>0.40600000000000003</v>
      </c>
    </row>
    <row r="20" spans="1:15" s="19" customFormat="1" ht="15.95" customHeight="1">
      <c r="A20" s="31">
        <f t="shared" si="0"/>
        <v>6.4512</v>
      </c>
      <c r="B20" s="8">
        <v>7</v>
      </c>
      <c r="C20" s="49" t="s">
        <v>19</v>
      </c>
      <c r="D20" s="8">
        <v>8</v>
      </c>
      <c r="E20" s="28">
        <f>B20*D20/1000</f>
        <v>5.6000000000000001E-2</v>
      </c>
      <c r="F20" s="31">
        <v>115.2</v>
      </c>
      <c r="G20" s="45">
        <f t="shared" ref="G20" si="7">E20</f>
        <v>5.6000000000000001E-2</v>
      </c>
      <c r="H20" s="29">
        <f>D20*B20/1000</f>
        <v>5.6000000000000001E-2</v>
      </c>
      <c r="I20" s="30">
        <f>G20*F20</f>
        <v>6.4512</v>
      </c>
    </row>
    <row r="21" spans="1:15" s="19" customFormat="1" ht="15.95" customHeight="1">
      <c r="A21" s="31">
        <f t="shared" si="0"/>
        <v>0.112</v>
      </c>
      <c r="B21" s="8">
        <v>7</v>
      </c>
      <c r="C21" s="49" t="s">
        <v>20</v>
      </c>
      <c r="D21" s="8">
        <v>1</v>
      </c>
      <c r="E21" s="28">
        <f>B21*D21/1000</f>
        <v>7.0000000000000001E-3</v>
      </c>
      <c r="F21" s="31">
        <v>16</v>
      </c>
      <c r="G21" s="45">
        <f>E21+E28</f>
        <v>1.4E-2</v>
      </c>
      <c r="H21" s="29">
        <f>D21*B21/1000</f>
        <v>7.0000000000000001E-3</v>
      </c>
      <c r="I21" s="30">
        <f>G21*F21</f>
        <v>0.224</v>
      </c>
    </row>
    <row r="22" spans="1:15" s="19" customFormat="1" ht="15.95" customHeight="1">
      <c r="A22" s="31">
        <f>SUM(A16:A21)</f>
        <v>226.54694999999998</v>
      </c>
      <c r="B22" s="8"/>
      <c r="C22" s="50" t="s">
        <v>21</v>
      </c>
      <c r="D22" s="8"/>
      <c r="E22" s="28"/>
      <c r="F22" s="31"/>
      <c r="G22" s="45"/>
      <c r="H22" s="29">
        <f>D22*B22/1000</f>
        <v>0</v>
      </c>
      <c r="I22" s="30">
        <f>G22*F22</f>
        <v>0</v>
      </c>
    </row>
    <row r="23" spans="1:15" s="19" customFormat="1" ht="15.95" customHeight="1">
      <c r="A23" s="24">
        <f>A22/B16</f>
        <v>32.363849999999999</v>
      </c>
      <c r="B23" s="8"/>
      <c r="C23" s="50" t="s">
        <v>22</v>
      </c>
      <c r="D23" s="8"/>
      <c r="E23" s="28"/>
      <c r="F23" s="24">
        <f>A23</f>
        <v>32.363849999999999</v>
      </c>
      <c r="G23" s="45"/>
      <c r="H23" s="29">
        <f>D23*B23/1000</f>
        <v>0</v>
      </c>
      <c r="I23" s="30">
        <f>G23*F23</f>
        <v>0</v>
      </c>
    </row>
    <row r="24" spans="1:15" s="19" customFormat="1" ht="15.95" customHeight="1">
      <c r="A24" s="24"/>
      <c r="B24" s="8"/>
      <c r="C24" s="51"/>
      <c r="D24" s="12"/>
      <c r="E24" s="28"/>
      <c r="F24" s="24"/>
      <c r="G24" s="33"/>
      <c r="H24" s="29"/>
      <c r="I24" s="30"/>
    </row>
    <row r="25" spans="1:15" s="19" customFormat="1" ht="15.95" customHeight="1">
      <c r="A25" s="52"/>
      <c r="B25" s="32">
        <v>150</v>
      </c>
      <c r="C25" s="53" t="s">
        <v>44</v>
      </c>
      <c r="D25" s="9"/>
      <c r="E25" s="10"/>
      <c r="F25" s="54"/>
      <c r="G25" s="28"/>
      <c r="H25" s="29"/>
      <c r="I25" s="30"/>
      <c r="O25" s="19" t="s">
        <v>23</v>
      </c>
    </row>
    <row r="26" spans="1:15" s="19" customFormat="1" ht="15.95" customHeight="1">
      <c r="A26" s="31">
        <f t="shared" ref="A26:A28" si="8">E26*F26</f>
        <v>24.18066</v>
      </c>
      <c r="B26" s="8">
        <v>7</v>
      </c>
      <c r="C26" s="49" t="s">
        <v>45</v>
      </c>
      <c r="D26" s="8">
        <v>54</v>
      </c>
      <c r="E26" s="28">
        <f>D26*B26/1000</f>
        <v>0.378</v>
      </c>
      <c r="F26" s="31">
        <v>63.97</v>
      </c>
      <c r="G26" s="55">
        <f>E26</f>
        <v>0.378</v>
      </c>
      <c r="H26" s="29">
        <f t="shared" ref="H26:H30" si="9">D26*B26/1000</f>
        <v>0.378</v>
      </c>
      <c r="I26" s="30">
        <f t="shared" ref="I26:I30" si="10">G26*F26</f>
        <v>24.18066</v>
      </c>
    </row>
    <row r="27" spans="1:15" s="40" customFormat="1" ht="15.95" customHeight="1">
      <c r="A27" s="31">
        <f t="shared" si="8"/>
        <v>29.162839999999999</v>
      </c>
      <c r="B27" s="8">
        <v>7</v>
      </c>
      <c r="C27" s="34" t="s">
        <v>46</v>
      </c>
      <c r="D27" s="35">
        <v>7</v>
      </c>
      <c r="E27" s="36">
        <f>D27*B27/1000</f>
        <v>4.9000000000000002E-2</v>
      </c>
      <c r="F27" s="37">
        <v>595.16</v>
      </c>
      <c r="G27" s="33">
        <f>E27</f>
        <v>4.9000000000000002E-2</v>
      </c>
      <c r="H27" s="38">
        <f>D27*B27/1000</f>
        <v>4.9000000000000002E-2</v>
      </c>
      <c r="I27" s="39">
        <f>G27*F27</f>
        <v>29.162839999999999</v>
      </c>
    </row>
    <row r="28" spans="1:15" s="19" customFormat="1" ht="15.95" customHeight="1">
      <c r="A28" s="31">
        <f t="shared" si="8"/>
        <v>0.112</v>
      </c>
      <c r="B28" s="8">
        <v>7</v>
      </c>
      <c r="C28" s="49" t="s">
        <v>20</v>
      </c>
      <c r="D28" s="8">
        <v>1</v>
      </c>
      <c r="E28" s="28">
        <f>B28*D28/1000</f>
        <v>7.0000000000000001E-3</v>
      </c>
      <c r="F28" s="31">
        <v>16</v>
      </c>
      <c r="G28" s="33"/>
      <c r="H28" s="29">
        <f t="shared" si="9"/>
        <v>7.0000000000000001E-3</v>
      </c>
      <c r="I28" s="30">
        <f t="shared" si="10"/>
        <v>0</v>
      </c>
    </row>
    <row r="29" spans="1:15" s="19" customFormat="1" ht="15.95" customHeight="1">
      <c r="A29" s="31">
        <f>SUM(A26:A28)</f>
        <v>53.455500000000001</v>
      </c>
      <c r="B29" s="9"/>
      <c r="C29" s="9" t="s">
        <v>21</v>
      </c>
      <c r="D29" s="8"/>
      <c r="E29" s="28"/>
      <c r="F29" s="31"/>
      <c r="G29" s="10"/>
      <c r="H29" s="29">
        <f t="shared" si="9"/>
        <v>0</v>
      </c>
      <c r="I29" s="30">
        <f t="shared" si="10"/>
        <v>0</v>
      </c>
    </row>
    <row r="30" spans="1:15" s="19" customFormat="1" ht="15.95" customHeight="1">
      <c r="A30" s="24">
        <f>A29/B28</f>
        <v>7.6364999999999998</v>
      </c>
      <c r="B30" s="15"/>
      <c r="C30" s="9" t="s">
        <v>22</v>
      </c>
      <c r="D30" s="8"/>
      <c r="E30" s="28"/>
      <c r="F30" s="24">
        <f>A30</f>
        <v>7.6364999999999998</v>
      </c>
      <c r="G30" s="10"/>
      <c r="H30" s="29">
        <f t="shared" si="9"/>
        <v>0</v>
      </c>
      <c r="I30" s="30">
        <f t="shared" si="10"/>
        <v>0</v>
      </c>
    </row>
    <row r="31" spans="1:15" s="19" customFormat="1" ht="15.95" customHeight="1">
      <c r="A31" s="24"/>
      <c r="B31" s="8"/>
      <c r="C31" s="51"/>
      <c r="D31" s="12"/>
      <c r="E31" s="28"/>
      <c r="F31" s="24"/>
      <c r="G31" s="33"/>
      <c r="H31" s="29"/>
      <c r="I31" s="30"/>
    </row>
    <row r="32" spans="1:15" s="19" customFormat="1" ht="15.95" customHeight="1">
      <c r="A32" s="52"/>
      <c r="B32" s="32">
        <v>200</v>
      </c>
      <c r="C32" s="53" t="s">
        <v>24</v>
      </c>
      <c r="D32" s="9"/>
      <c r="E32" s="10"/>
      <c r="F32" s="54"/>
      <c r="G32" s="28"/>
      <c r="H32" s="29"/>
      <c r="I32" s="30"/>
      <c r="O32" s="19" t="s">
        <v>23</v>
      </c>
    </row>
    <row r="33" spans="1:9" s="19" customFormat="1" ht="15.95" customHeight="1">
      <c r="A33" s="31">
        <f>E33*F33</f>
        <v>57.960000000000008</v>
      </c>
      <c r="B33" s="8">
        <v>7</v>
      </c>
      <c r="C33" s="49" t="s">
        <v>25</v>
      </c>
      <c r="D33" s="8">
        <v>20</v>
      </c>
      <c r="E33" s="28">
        <f>D33*B33/1000</f>
        <v>0.14000000000000001</v>
      </c>
      <c r="F33" s="31">
        <v>414</v>
      </c>
      <c r="G33" s="55">
        <f>E33</f>
        <v>0.14000000000000001</v>
      </c>
      <c r="H33" s="29">
        <f>D33*B33/1000</f>
        <v>0.14000000000000001</v>
      </c>
      <c r="I33" s="30">
        <f>G33*F33</f>
        <v>57.960000000000008</v>
      </c>
    </row>
    <row r="34" spans="1:9" s="19" customFormat="1" ht="15.95" customHeight="1">
      <c r="A34" s="31">
        <f>SUM(A33:A33)</f>
        <v>57.960000000000008</v>
      </c>
      <c r="B34" s="9"/>
      <c r="C34" s="9" t="s">
        <v>21</v>
      </c>
      <c r="D34" s="8"/>
      <c r="E34" s="28"/>
      <c r="F34" s="31"/>
      <c r="G34" s="10"/>
      <c r="H34" s="29">
        <f>D34*B34/1000</f>
        <v>0</v>
      </c>
      <c r="I34" s="30">
        <f>G34*F34</f>
        <v>0</v>
      </c>
    </row>
    <row r="35" spans="1:9" s="19" customFormat="1" ht="15.95" customHeight="1">
      <c r="A35" s="24">
        <f>A34/B33</f>
        <v>8.2800000000000011</v>
      </c>
      <c r="B35" s="15"/>
      <c r="C35" s="9" t="s">
        <v>22</v>
      </c>
      <c r="D35" s="8"/>
      <c r="E35" s="28"/>
      <c r="F35" s="24">
        <f>A35</f>
        <v>8.2800000000000011</v>
      </c>
      <c r="G35" s="10"/>
      <c r="H35" s="29">
        <f>D35*B35/1000</f>
        <v>0</v>
      </c>
      <c r="I35" s="30">
        <f>G35*F35</f>
        <v>0</v>
      </c>
    </row>
    <row r="36" spans="1:9" s="19" customFormat="1" ht="15.95" customHeight="1">
      <c r="A36" s="24"/>
      <c r="B36" s="15"/>
      <c r="C36" s="9"/>
      <c r="D36" s="8"/>
      <c r="E36" s="28"/>
      <c r="F36" s="24"/>
      <c r="G36" s="10"/>
      <c r="H36" s="29"/>
      <c r="I36" s="30"/>
    </row>
    <row r="37" spans="1:9" s="19" customFormat="1" ht="15.95" customHeight="1">
      <c r="A37" s="52"/>
      <c r="B37" s="32">
        <v>25</v>
      </c>
      <c r="C37" s="53" t="s">
        <v>26</v>
      </c>
      <c r="D37" s="9"/>
      <c r="E37" s="10"/>
      <c r="F37" s="54"/>
      <c r="G37" s="10"/>
      <c r="H37" s="29"/>
      <c r="I37" s="30"/>
    </row>
    <row r="38" spans="1:9" s="19" customFormat="1" ht="15.95" customHeight="1">
      <c r="A38" s="31">
        <f>E38*F38</f>
        <v>12.774999999999999</v>
      </c>
      <c r="B38" s="8">
        <v>7</v>
      </c>
      <c r="C38" s="49" t="s">
        <v>27</v>
      </c>
      <c r="D38" s="8">
        <v>25</v>
      </c>
      <c r="E38" s="28">
        <f>D38*B38/1000</f>
        <v>0.17499999999999999</v>
      </c>
      <c r="F38" s="31">
        <v>73</v>
      </c>
      <c r="G38" s="55">
        <f>E38</f>
        <v>0.17499999999999999</v>
      </c>
      <c r="H38" s="29">
        <f>D38*B38/1000</f>
        <v>0.17499999999999999</v>
      </c>
      <c r="I38" s="30">
        <f>G38*F38</f>
        <v>12.774999999999999</v>
      </c>
    </row>
    <row r="39" spans="1:9" s="19" customFormat="1" ht="15.95" customHeight="1">
      <c r="A39" s="31">
        <f>SUM(A38)</f>
        <v>12.774999999999999</v>
      </c>
      <c r="B39" s="9"/>
      <c r="C39" s="9" t="s">
        <v>21</v>
      </c>
      <c r="D39" s="8"/>
      <c r="E39" s="28"/>
      <c r="F39" s="31"/>
      <c r="G39" s="10"/>
      <c r="H39" s="29">
        <f>D39*B39/1000</f>
        <v>0</v>
      </c>
      <c r="I39" s="30">
        <f>G39*F39</f>
        <v>0</v>
      </c>
    </row>
    <row r="40" spans="1:9" s="19" customFormat="1" ht="15.95" customHeight="1">
      <c r="A40" s="24">
        <f>A39/B38</f>
        <v>1.8249999999999997</v>
      </c>
      <c r="B40" s="15"/>
      <c r="C40" s="9" t="s">
        <v>22</v>
      </c>
      <c r="D40" s="8"/>
      <c r="E40" s="28"/>
      <c r="F40" s="24">
        <f>A40</f>
        <v>1.8249999999999997</v>
      </c>
      <c r="G40" s="10"/>
      <c r="H40" s="29">
        <f>D40*B40/1000</f>
        <v>0</v>
      </c>
      <c r="I40" s="30">
        <f>G40*F40</f>
        <v>0</v>
      </c>
    </row>
    <row r="41" spans="1:9" s="19" customFormat="1" ht="15.95" customHeight="1">
      <c r="A41" s="24"/>
      <c r="B41" s="15"/>
      <c r="C41" s="9"/>
      <c r="D41" s="8"/>
      <c r="E41" s="28"/>
      <c r="F41" s="24"/>
      <c r="G41" s="10"/>
      <c r="H41" s="29"/>
      <c r="I41" s="30"/>
    </row>
    <row r="42" spans="1:9" s="19" customFormat="1" ht="15.95" customHeight="1">
      <c r="A42" s="52"/>
      <c r="B42" s="32">
        <v>25</v>
      </c>
      <c r="C42" s="53" t="s">
        <v>28</v>
      </c>
      <c r="D42" s="9"/>
      <c r="E42" s="10"/>
      <c r="F42" s="54"/>
      <c r="G42" s="10"/>
      <c r="H42" s="29"/>
      <c r="I42" s="30"/>
    </row>
    <row r="43" spans="1:9" s="19" customFormat="1" ht="15.95" customHeight="1">
      <c r="A43" s="31">
        <f>E43*F43</f>
        <v>12.424999999999999</v>
      </c>
      <c r="B43" s="8">
        <v>7</v>
      </c>
      <c r="C43" s="49" t="s">
        <v>29</v>
      </c>
      <c r="D43" s="8">
        <v>25</v>
      </c>
      <c r="E43" s="28">
        <f>D43*B43/1000</f>
        <v>0.17499999999999999</v>
      </c>
      <c r="F43" s="31">
        <v>71</v>
      </c>
      <c r="G43" s="55">
        <f>E43</f>
        <v>0.17499999999999999</v>
      </c>
      <c r="H43" s="29">
        <f>D43*B43/1000</f>
        <v>0.17499999999999999</v>
      </c>
      <c r="I43" s="30">
        <f>G43*F43</f>
        <v>12.424999999999999</v>
      </c>
    </row>
    <row r="44" spans="1:9" s="19" customFormat="1" ht="15.95" customHeight="1">
      <c r="A44" s="31">
        <f>SUM(A43)</f>
        <v>12.424999999999999</v>
      </c>
      <c r="B44" s="9"/>
      <c r="C44" s="9" t="s">
        <v>21</v>
      </c>
      <c r="D44" s="8"/>
      <c r="E44" s="28"/>
      <c r="F44" s="31"/>
      <c r="G44" s="10"/>
      <c r="H44" s="29">
        <f>D44*B44/1000</f>
        <v>0</v>
      </c>
      <c r="I44" s="30">
        <f>G44*F44</f>
        <v>0</v>
      </c>
    </row>
    <row r="45" spans="1:9" s="19" customFormat="1" ht="15.95" customHeight="1">
      <c r="A45" s="24">
        <f>A44/B43</f>
        <v>1.7749999999999999</v>
      </c>
      <c r="B45" s="15"/>
      <c r="C45" s="9" t="s">
        <v>22</v>
      </c>
      <c r="D45" s="8"/>
      <c r="E45" s="28"/>
      <c r="F45" s="24">
        <f>A45</f>
        <v>1.7749999999999999</v>
      </c>
      <c r="G45" s="10"/>
      <c r="H45" s="29">
        <f>D45*B45/1000</f>
        <v>0</v>
      </c>
      <c r="I45" s="30">
        <f>G45*F45</f>
        <v>0</v>
      </c>
    </row>
    <row r="46" spans="1:9" s="19" customFormat="1" ht="15.95" customHeight="1">
      <c r="A46" s="24"/>
      <c r="B46" s="15"/>
      <c r="C46" s="9"/>
      <c r="D46" s="8"/>
      <c r="E46" s="28"/>
      <c r="F46" s="24"/>
      <c r="G46" s="10"/>
      <c r="H46" s="29"/>
      <c r="I46" s="30"/>
    </row>
    <row r="47" spans="1:9" s="19" customFormat="1" ht="15.95" customHeight="1">
      <c r="A47" s="24">
        <f>A44+A39+A34+A22+A29</f>
        <v>363.16245000000004</v>
      </c>
      <c r="B47" s="9"/>
      <c r="C47" s="15" t="s">
        <v>30</v>
      </c>
      <c r="D47" s="9"/>
      <c r="E47" s="10"/>
      <c r="F47" s="24">
        <f>F48*B43</f>
        <v>363.16245000000004</v>
      </c>
      <c r="G47" s="10"/>
      <c r="H47" s="7"/>
      <c r="I47" s="30">
        <f>SUM(I14:I46)</f>
        <v>363.16244999999998</v>
      </c>
    </row>
    <row r="48" spans="1:9" s="19" customFormat="1" ht="15.95" customHeight="1">
      <c r="A48" s="24">
        <f>A47/B43</f>
        <v>51.880350000000007</v>
      </c>
      <c r="B48" s="9"/>
      <c r="C48" s="15" t="s">
        <v>22</v>
      </c>
      <c r="D48" s="9"/>
      <c r="E48" s="10"/>
      <c r="F48" s="24">
        <f>A48</f>
        <v>51.880350000000007</v>
      </c>
      <c r="G48" s="10"/>
      <c r="H48" s="29"/>
      <c r="I48" s="30"/>
    </row>
    <row r="49" spans="2:9" s="19" customFormat="1" ht="15.95" customHeight="1">
      <c r="C49" s="1273" t="s">
        <v>31</v>
      </c>
      <c r="D49" s="1273"/>
      <c r="E49" s="1273"/>
      <c r="F49" s="1273"/>
      <c r="G49" s="1273"/>
      <c r="H49" s="56"/>
      <c r="I49" s="2"/>
    </row>
    <row r="50" spans="2:9" s="19" customFormat="1" ht="15.95" customHeight="1">
      <c r="C50" s="1273" t="s">
        <v>32</v>
      </c>
      <c r="D50" s="1273"/>
      <c r="E50" s="1273"/>
      <c r="F50" s="1273"/>
      <c r="G50" s="1273"/>
      <c r="H50" s="56"/>
      <c r="I50" s="2"/>
    </row>
    <row r="51" spans="2:9" s="19" customFormat="1" ht="15.95" customHeight="1">
      <c r="B51" s="57"/>
      <c r="C51" s="57" t="s">
        <v>33</v>
      </c>
      <c r="D51" s="57"/>
      <c r="E51" s="57"/>
      <c r="F51" s="57"/>
      <c r="G51" s="57"/>
      <c r="H51" s="2"/>
      <c r="I51" s="2"/>
    </row>
    <row r="52" spans="2:9" s="1" customFormat="1"/>
  </sheetData>
  <mergeCells count="12">
    <mergeCell ref="B2:G2"/>
    <mergeCell ref="B3:G3"/>
    <mergeCell ref="B4:B5"/>
    <mergeCell ref="C4:C5"/>
    <mergeCell ref="D4:D5"/>
    <mergeCell ref="E4:E5"/>
    <mergeCell ref="F5:G5"/>
    <mergeCell ref="F6:G6"/>
    <mergeCell ref="F8:G8"/>
    <mergeCell ref="C15:D15"/>
    <mergeCell ref="C49:G49"/>
    <mergeCell ref="C50:G50"/>
  </mergeCells>
  <pageMargins left="0.7" right="0.7" top="0.75" bottom="0.75" header="0.3" footer="0.3"/>
  <pageSetup paperSize="9" scale="68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O63"/>
  <sheetViews>
    <sheetView view="pageBreakPreview" topLeftCell="A4" zoomScale="60" workbookViewId="0">
      <selection activeCell="C12" sqref="C12"/>
    </sheetView>
  </sheetViews>
  <sheetFormatPr defaultRowHeight="15"/>
  <cols>
    <col min="1" max="1" width="13.85546875" customWidth="1"/>
    <col min="2" max="2" width="9.28515625" bestFit="1" customWidth="1"/>
    <col min="3" max="3" width="60.28515625" customWidth="1"/>
    <col min="4" max="4" width="9.28515625" bestFit="1" customWidth="1"/>
    <col min="5" max="5" width="9.42578125" bestFit="1" customWidth="1"/>
    <col min="6" max="6" width="14.5703125" customWidth="1"/>
    <col min="7" max="8" width="9.42578125" bestFit="1" customWidth="1"/>
    <col min="9" max="9" width="13.85546875" customWidth="1"/>
  </cols>
  <sheetData>
    <row r="1" spans="1:9" s="570" customFormat="1">
      <c r="H1" s="571"/>
      <c r="I1" s="571"/>
    </row>
    <row r="2" spans="1:9" s="570" customFormat="1" ht="15.75">
      <c r="A2" s="572"/>
      <c r="B2" s="1371" t="s">
        <v>0</v>
      </c>
      <c r="C2" s="1371"/>
      <c r="D2" s="1371"/>
      <c r="E2" s="1371"/>
      <c r="F2" s="1371"/>
      <c r="G2" s="1371"/>
      <c r="H2" s="571"/>
      <c r="I2" s="571"/>
    </row>
    <row r="3" spans="1:9" s="570" customFormat="1" ht="15.75">
      <c r="A3" s="572"/>
      <c r="B3" s="1371"/>
      <c r="C3" s="1371"/>
      <c r="D3" s="1371"/>
      <c r="E3" s="1371"/>
      <c r="F3" s="1371"/>
      <c r="G3" s="1371"/>
      <c r="H3" s="571"/>
      <c r="I3" s="571"/>
    </row>
    <row r="4" spans="1:9" s="570" customFormat="1">
      <c r="A4" s="572"/>
      <c r="B4" s="1372"/>
      <c r="C4" s="1374" t="s">
        <v>1</v>
      </c>
      <c r="D4" s="1376" t="s">
        <v>2</v>
      </c>
      <c r="E4" s="1378" t="s">
        <v>3</v>
      </c>
      <c r="F4" s="573"/>
      <c r="G4" s="574"/>
      <c r="H4" s="571"/>
      <c r="I4" s="571"/>
    </row>
    <row r="5" spans="1:9" s="570" customFormat="1" ht="15.75">
      <c r="A5" s="575"/>
      <c r="B5" s="1373"/>
      <c r="C5" s="1375"/>
      <c r="D5" s="1377"/>
      <c r="E5" s="1379"/>
      <c r="F5" s="1380" t="s">
        <v>4</v>
      </c>
      <c r="G5" s="1381"/>
      <c r="H5" s="571"/>
      <c r="I5" s="571"/>
    </row>
    <row r="6" spans="1:9" s="570" customFormat="1">
      <c r="A6" s="576"/>
      <c r="B6" s="577"/>
      <c r="C6" s="578"/>
      <c r="D6" s="579"/>
      <c r="E6" s="580"/>
      <c r="F6" s="1382" t="s">
        <v>5</v>
      </c>
      <c r="G6" s="1383"/>
      <c r="H6" s="571"/>
      <c r="I6" s="571"/>
    </row>
    <row r="7" spans="1:9" s="570" customFormat="1">
      <c r="A7" s="576"/>
      <c r="B7" s="581"/>
      <c r="C7" s="578"/>
      <c r="D7" s="579"/>
      <c r="E7" s="580"/>
      <c r="F7" s="582"/>
      <c r="G7" s="583"/>
      <c r="H7" s="571"/>
      <c r="I7" s="571"/>
    </row>
    <row r="8" spans="1:9" s="570" customFormat="1">
      <c r="A8" s="576"/>
      <c r="B8" s="581"/>
      <c r="C8" s="578"/>
      <c r="D8" s="579"/>
      <c r="E8" s="580"/>
      <c r="F8" s="1384"/>
      <c r="G8" s="1385"/>
      <c r="H8" s="571"/>
      <c r="I8" s="571"/>
    </row>
    <row r="9" spans="1:9" s="570" customFormat="1" ht="15.75">
      <c r="A9" s="576"/>
      <c r="B9" s="581"/>
      <c r="C9" s="584"/>
      <c r="D9" s="579"/>
      <c r="E9" s="580"/>
      <c r="F9" s="573"/>
      <c r="G9" s="585"/>
      <c r="H9" s="571"/>
      <c r="I9" s="571"/>
    </row>
    <row r="10" spans="1:9" s="570" customFormat="1" ht="15.75">
      <c r="A10" s="586"/>
      <c r="B10" s="587"/>
      <c r="C10" s="578"/>
      <c r="D10" s="579"/>
      <c r="E10" s="580"/>
      <c r="F10" s="573"/>
      <c r="G10" s="585"/>
      <c r="H10" s="571"/>
      <c r="I10" s="571"/>
    </row>
    <row r="11" spans="1:9" s="570" customFormat="1" ht="20.25">
      <c r="A11" s="572"/>
      <c r="B11" s="588"/>
      <c r="C11" s="589" t="s">
        <v>102</v>
      </c>
      <c r="D11" s="574"/>
      <c r="E11" s="573"/>
      <c r="F11" s="573"/>
      <c r="G11" s="574"/>
      <c r="H11" s="571"/>
      <c r="I11" s="571"/>
    </row>
    <row r="12" spans="1:9" s="570" customFormat="1" ht="75">
      <c r="A12" s="590" t="s">
        <v>6</v>
      </c>
      <c r="B12" s="591" t="s">
        <v>7</v>
      </c>
      <c r="C12" s="591" t="s">
        <v>8</v>
      </c>
      <c r="D12" s="591" t="s">
        <v>9</v>
      </c>
      <c r="E12" s="592" t="s">
        <v>10</v>
      </c>
      <c r="F12" s="591" t="s">
        <v>11</v>
      </c>
      <c r="G12" s="592" t="s">
        <v>12</v>
      </c>
      <c r="H12" s="571"/>
      <c r="I12" s="571"/>
    </row>
    <row r="13" spans="1:9" s="570" customFormat="1" ht="20.25">
      <c r="A13" s="593"/>
      <c r="B13" s="594"/>
      <c r="C13" s="595">
        <v>45243</v>
      </c>
      <c r="D13" s="591"/>
      <c r="E13" s="592"/>
      <c r="F13" s="594"/>
      <c r="G13" s="592"/>
      <c r="H13" s="571"/>
      <c r="I13" s="571"/>
    </row>
    <row r="14" spans="1:9" s="155" customFormat="1" ht="20.100000000000001" customHeight="1">
      <c r="A14" s="147"/>
      <c r="B14" s="148"/>
      <c r="C14" s="149" t="s">
        <v>49</v>
      </c>
      <c r="D14" s="150"/>
      <c r="E14" s="151"/>
      <c r="F14" s="147"/>
      <c r="G14" s="152"/>
      <c r="H14" s="153"/>
      <c r="I14" s="154"/>
    </row>
    <row r="15" spans="1:9" s="165" customFormat="1" ht="15" customHeight="1">
      <c r="A15" s="156"/>
      <c r="B15" s="157" t="s">
        <v>50</v>
      </c>
      <c r="C15" s="158" t="s">
        <v>142</v>
      </c>
      <c r="D15" s="159"/>
      <c r="E15" s="160"/>
      <c r="F15" s="161"/>
      <c r="G15" s="162"/>
      <c r="H15" s="163"/>
      <c r="I15" s="164"/>
    </row>
    <row r="16" spans="1:9" s="165" customFormat="1" ht="15.95" customHeight="1">
      <c r="A16" s="156">
        <f>E16*F16</f>
        <v>36.796499999999995</v>
      </c>
      <c r="B16" s="166">
        <v>3</v>
      </c>
      <c r="C16" s="159" t="s">
        <v>123</v>
      </c>
      <c r="D16" s="166">
        <v>34</v>
      </c>
      <c r="E16" s="162">
        <f t="shared" ref="E16:E21" si="0">D16*B16/1000</f>
        <v>0.10199999999999999</v>
      </c>
      <c r="F16" s="156">
        <v>360.75</v>
      </c>
      <c r="G16" s="167">
        <f>E16+E26</f>
        <v>0.35399999999999998</v>
      </c>
      <c r="H16" s="163">
        <f t="shared" ref="H16:H23" si="1">D16*B16/1000</f>
        <v>0.10199999999999999</v>
      </c>
      <c r="I16" s="164">
        <f t="shared" ref="I16:I23" si="2">G16*F16</f>
        <v>127.70549999999999</v>
      </c>
    </row>
    <row r="17" spans="1:9" s="165" customFormat="1" ht="15" customHeight="1">
      <c r="A17" s="156">
        <f t="shared" ref="A17:A21" si="3">E17*F17</f>
        <v>5.3930400000000001</v>
      </c>
      <c r="B17" s="166">
        <v>3</v>
      </c>
      <c r="C17" s="159" t="s">
        <v>103</v>
      </c>
      <c r="D17" s="166">
        <v>92</v>
      </c>
      <c r="E17" s="162">
        <f t="shared" si="0"/>
        <v>0.27600000000000002</v>
      </c>
      <c r="F17" s="156">
        <v>19.54</v>
      </c>
      <c r="G17" s="167">
        <f>E17</f>
        <v>0.27600000000000002</v>
      </c>
      <c r="H17" s="163">
        <f t="shared" si="1"/>
        <v>0.27600000000000002</v>
      </c>
      <c r="I17" s="164">
        <f t="shared" si="2"/>
        <v>5.3930400000000001</v>
      </c>
    </row>
    <row r="18" spans="1:9" s="165" customFormat="1" ht="15" customHeight="1">
      <c r="A18" s="156">
        <f t="shared" si="3"/>
        <v>0.59639999999999993</v>
      </c>
      <c r="B18" s="166">
        <v>3</v>
      </c>
      <c r="C18" s="159" t="s">
        <v>88</v>
      </c>
      <c r="D18" s="166">
        <v>10</v>
      </c>
      <c r="E18" s="162">
        <f t="shared" si="0"/>
        <v>0.03</v>
      </c>
      <c r="F18" s="156">
        <v>19.88</v>
      </c>
      <c r="G18" s="167">
        <f>E18+E27</f>
        <v>7.8E-2</v>
      </c>
      <c r="H18" s="163">
        <f t="shared" si="1"/>
        <v>0.03</v>
      </c>
      <c r="I18" s="164">
        <f t="shared" si="2"/>
        <v>1.55064</v>
      </c>
    </row>
    <row r="19" spans="1:9" s="165" customFormat="1" ht="15" customHeight="1">
      <c r="A19" s="156">
        <f t="shared" si="3"/>
        <v>0.54779999999999995</v>
      </c>
      <c r="B19" s="166">
        <v>3</v>
      </c>
      <c r="C19" s="159" t="s">
        <v>17</v>
      </c>
      <c r="D19" s="166">
        <v>2</v>
      </c>
      <c r="E19" s="162">
        <f t="shared" si="0"/>
        <v>6.0000000000000001E-3</v>
      </c>
      <c r="F19" s="156">
        <v>91.3</v>
      </c>
      <c r="G19" s="167">
        <f>E19+E28</f>
        <v>4.8000000000000001E-2</v>
      </c>
      <c r="H19" s="163">
        <f t="shared" si="1"/>
        <v>6.0000000000000001E-3</v>
      </c>
      <c r="I19" s="164">
        <f t="shared" si="2"/>
        <v>4.3823999999999996</v>
      </c>
    </row>
    <row r="20" spans="1:9" s="165" customFormat="1" ht="15" customHeight="1">
      <c r="A20" s="156">
        <f t="shared" si="3"/>
        <v>0.87</v>
      </c>
      <c r="B20" s="166">
        <v>3</v>
      </c>
      <c r="C20" s="159" t="s">
        <v>99</v>
      </c>
      <c r="D20" s="166">
        <v>10</v>
      </c>
      <c r="E20" s="162">
        <f t="shared" si="0"/>
        <v>0.03</v>
      </c>
      <c r="F20" s="156">
        <v>29</v>
      </c>
      <c r="G20" s="167">
        <f>E20+E29</f>
        <v>0.09</v>
      </c>
      <c r="H20" s="163">
        <f t="shared" si="1"/>
        <v>0.03</v>
      </c>
      <c r="I20" s="164">
        <f t="shared" si="2"/>
        <v>2.61</v>
      </c>
    </row>
    <row r="21" spans="1:9" s="165" customFormat="1" ht="15" customHeight="1">
      <c r="A21" s="156">
        <f t="shared" si="3"/>
        <v>3.6000000000000004E-2</v>
      </c>
      <c r="B21" s="166">
        <v>3</v>
      </c>
      <c r="C21" s="159" t="s">
        <v>37</v>
      </c>
      <c r="D21" s="166">
        <v>1</v>
      </c>
      <c r="E21" s="162">
        <f t="shared" si="0"/>
        <v>3.0000000000000001E-3</v>
      </c>
      <c r="F21" s="156">
        <v>12</v>
      </c>
      <c r="G21" s="167">
        <f>E21+E32</f>
        <v>9.0000000000000011E-3</v>
      </c>
      <c r="H21" s="163">
        <f t="shared" si="1"/>
        <v>3.0000000000000001E-3</v>
      </c>
      <c r="I21" s="164">
        <f t="shared" si="2"/>
        <v>0.10800000000000001</v>
      </c>
    </row>
    <row r="22" spans="1:9" s="165" customFormat="1" ht="15" customHeight="1">
      <c r="A22" s="156">
        <f>SUM(A16:A21)</f>
        <v>44.239739999999998</v>
      </c>
      <c r="B22" s="166"/>
      <c r="C22" s="159" t="s">
        <v>21</v>
      </c>
      <c r="D22" s="166"/>
      <c r="E22" s="162"/>
      <c r="F22" s="156"/>
      <c r="G22" s="167"/>
      <c r="H22" s="163">
        <f t="shared" si="1"/>
        <v>0</v>
      </c>
      <c r="I22" s="164">
        <f t="shared" si="2"/>
        <v>0</v>
      </c>
    </row>
    <row r="23" spans="1:9" s="165" customFormat="1" ht="15" customHeight="1">
      <c r="A23" s="168">
        <f>A22/B21</f>
        <v>14.74658</v>
      </c>
      <c r="B23" s="159"/>
      <c r="C23" s="159" t="s">
        <v>22</v>
      </c>
      <c r="D23" s="166"/>
      <c r="E23" s="162"/>
      <c r="F23" s="168">
        <f>A23</f>
        <v>14.74658</v>
      </c>
      <c r="G23" s="167"/>
      <c r="H23" s="163">
        <f t="shared" si="1"/>
        <v>0</v>
      </c>
      <c r="I23" s="164">
        <f t="shared" si="2"/>
        <v>0</v>
      </c>
    </row>
    <row r="24" spans="1:9" s="165" customFormat="1" ht="15" customHeight="1">
      <c r="A24" s="168"/>
      <c r="B24" s="159"/>
      <c r="C24" s="169"/>
      <c r="D24" s="170"/>
      <c r="E24" s="162"/>
      <c r="F24" s="168"/>
      <c r="G24" s="167"/>
      <c r="H24" s="163"/>
      <c r="I24" s="164"/>
    </row>
    <row r="25" spans="1:9" s="588" customFormat="1" ht="15.75">
      <c r="A25" s="605"/>
      <c r="B25" s="606" t="s">
        <v>133</v>
      </c>
      <c r="C25" s="1386" t="s">
        <v>134</v>
      </c>
      <c r="D25" s="1387"/>
      <c r="E25" s="607"/>
      <c r="F25" s="577"/>
      <c r="G25" s="607"/>
      <c r="H25" s="608"/>
      <c r="I25" s="609"/>
    </row>
    <row r="26" spans="1:9" s="617" customFormat="1">
      <c r="A26" s="610">
        <f>E26*F26</f>
        <v>90.909000000000006</v>
      </c>
      <c r="B26" s="611">
        <v>3</v>
      </c>
      <c r="C26" s="612" t="s">
        <v>15</v>
      </c>
      <c r="D26" s="611">
        <v>84</v>
      </c>
      <c r="E26" s="613">
        <f>D26*B26/1000</f>
        <v>0.252</v>
      </c>
      <c r="F26" s="610">
        <v>360.75</v>
      </c>
      <c r="G26" s="614"/>
      <c r="H26" s="615">
        <f t="shared" ref="H26:H34" si="4">D26*B26/1000</f>
        <v>0.252</v>
      </c>
      <c r="I26" s="616">
        <f t="shared" ref="I26:I34" si="5">G26*F26</f>
        <v>0</v>
      </c>
    </row>
    <row r="27" spans="1:9" s="625" customFormat="1">
      <c r="A27" s="618">
        <f t="shared" ref="A27:A32" si="6">E27*F27</f>
        <v>0.95423999999999998</v>
      </c>
      <c r="B27" s="611">
        <v>3</v>
      </c>
      <c r="C27" s="619" t="s">
        <v>88</v>
      </c>
      <c r="D27" s="620">
        <v>16</v>
      </c>
      <c r="E27" s="621">
        <f t="shared" ref="E27:E31" si="7">D27*B27/1000</f>
        <v>4.8000000000000001E-2</v>
      </c>
      <c r="F27" s="618">
        <v>19.88</v>
      </c>
      <c r="G27" s="622"/>
      <c r="H27" s="623">
        <f t="shared" si="4"/>
        <v>4.8000000000000001E-2</v>
      </c>
      <c r="I27" s="624">
        <f t="shared" si="5"/>
        <v>0</v>
      </c>
    </row>
    <row r="28" spans="1:9" s="588" customFormat="1">
      <c r="A28" s="605">
        <f t="shared" si="6"/>
        <v>3.8346</v>
      </c>
      <c r="B28" s="611">
        <v>3</v>
      </c>
      <c r="C28" s="626" t="s">
        <v>17</v>
      </c>
      <c r="D28" s="577">
        <v>14</v>
      </c>
      <c r="E28" s="607">
        <f t="shared" si="7"/>
        <v>4.2000000000000003E-2</v>
      </c>
      <c r="F28" s="605">
        <v>91.3</v>
      </c>
      <c r="G28" s="627"/>
      <c r="H28" s="608">
        <f>D28*B28/1000</f>
        <v>4.2000000000000003E-2</v>
      </c>
      <c r="I28" s="609">
        <f>G28*F28</f>
        <v>0</v>
      </c>
    </row>
    <row r="29" spans="1:9" s="588" customFormat="1">
      <c r="A29" s="605">
        <f t="shared" si="6"/>
        <v>1.74</v>
      </c>
      <c r="B29" s="611">
        <v>3</v>
      </c>
      <c r="C29" s="626" t="s">
        <v>135</v>
      </c>
      <c r="D29" s="577">
        <v>20</v>
      </c>
      <c r="E29" s="607">
        <f t="shared" si="7"/>
        <v>0.06</v>
      </c>
      <c r="F29" s="605">
        <v>29</v>
      </c>
      <c r="G29" s="627"/>
      <c r="H29" s="608">
        <f t="shared" ref="H29" si="8">D29*B29/1000</f>
        <v>0.06</v>
      </c>
      <c r="I29" s="609">
        <f t="shared" ref="I29" si="9">G29*F29</f>
        <v>0</v>
      </c>
    </row>
    <row r="30" spans="1:9" s="588" customFormat="1">
      <c r="A30" s="605">
        <f t="shared" si="6"/>
        <v>15.54</v>
      </c>
      <c r="B30" s="611">
        <v>3</v>
      </c>
      <c r="C30" s="626" t="s">
        <v>45</v>
      </c>
      <c r="D30" s="577">
        <v>70</v>
      </c>
      <c r="E30" s="607">
        <f t="shared" si="7"/>
        <v>0.21</v>
      </c>
      <c r="F30" s="605">
        <v>74</v>
      </c>
      <c r="G30" s="627">
        <f t="shared" ref="G30:G31" si="10">E30</f>
        <v>0.21</v>
      </c>
      <c r="H30" s="608">
        <f t="shared" si="4"/>
        <v>0.21</v>
      </c>
      <c r="I30" s="609">
        <f t="shared" si="5"/>
        <v>15.54</v>
      </c>
    </row>
    <row r="31" spans="1:9" s="588" customFormat="1">
      <c r="A31" s="605">
        <f t="shared" si="6"/>
        <v>3</v>
      </c>
      <c r="B31" s="611">
        <v>3</v>
      </c>
      <c r="C31" s="626" t="s">
        <v>19</v>
      </c>
      <c r="D31" s="577">
        <v>10</v>
      </c>
      <c r="E31" s="607">
        <f t="shared" si="7"/>
        <v>0.03</v>
      </c>
      <c r="F31" s="605">
        <v>100</v>
      </c>
      <c r="G31" s="627">
        <f t="shared" si="10"/>
        <v>0.03</v>
      </c>
      <c r="H31" s="608">
        <f>D31*B31/1000</f>
        <v>0.03</v>
      </c>
      <c r="I31" s="609">
        <f>G31*F31</f>
        <v>3</v>
      </c>
    </row>
    <row r="32" spans="1:9" s="588" customFormat="1">
      <c r="A32" s="605">
        <f t="shared" si="6"/>
        <v>7.2000000000000008E-2</v>
      </c>
      <c r="B32" s="611">
        <v>3</v>
      </c>
      <c r="C32" s="626" t="s">
        <v>20</v>
      </c>
      <c r="D32" s="577">
        <v>2</v>
      </c>
      <c r="E32" s="607">
        <f>B32*D32/1000</f>
        <v>6.0000000000000001E-3</v>
      </c>
      <c r="F32" s="605">
        <v>12</v>
      </c>
      <c r="G32" s="627"/>
      <c r="H32" s="608">
        <f t="shared" si="4"/>
        <v>6.0000000000000001E-3</v>
      </c>
      <c r="I32" s="609">
        <f t="shared" si="5"/>
        <v>0</v>
      </c>
    </row>
    <row r="33" spans="1:15" s="588" customFormat="1">
      <c r="A33" s="605">
        <f>SUM(A26:A32)</f>
        <v>116.04983999999999</v>
      </c>
      <c r="B33" s="577"/>
      <c r="C33" s="628" t="s">
        <v>21</v>
      </c>
      <c r="D33" s="577"/>
      <c r="E33" s="607"/>
      <c r="F33" s="605"/>
      <c r="G33" s="627"/>
      <c r="H33" s="608">
        <f t="shared" si="4"/>
        <v>0</v>
      </c>
      <c r="I33" s="609">
        <f t="shared" si="5"/>
        <v>0</v>
      </c>
    </row>
    <row r="34" spans="1:15" s="588" customFormat="1" ht="15.75">
      <c r="A34" s="593">
        <f>A33/B32</f>
        <v>38.683279999999996</v>
      </c>
      <c r="B34" s="577"/>
      <c r="C34" s="628" t="s">
        <v>22</v>
      </c>
      <c r="D34" s="577"/>
      <c r="E34" s="607"/>
      <c r="F34" s="593">
        <f>A34</f>
        <v>38.683279999999996</v>
      </c>
      <c r="G34" s="627"/>
      <c r="H34" s="608">
        <f t="shared" si="4"/>
        <v>0</v>
      </c>
      <c r="I34" s="609">
        <f t="shared" si="5"/>
        <v>0</v>
      </c>
    </row>
    <row r="35" spans="1:15" s="19" customFormat="1" ht="15.95" customHeight="1">
      <c r="A35" s="24"/>
      <c r="B35" s="15"/>
      <c r="C35" s="9"/>
      <c r="D35" s="8"/>
      <c r="E35" s="28"/>
      <c r="F35" s="24"/>
      <c r="G35" s="10"/>
      <c r="H35" s="29"/>
      <c r="I35" s="30"/>
    </row>
    <row r="36" spans="1:15" s="19" customFormat="1" ht="15.95" customHeight="1">
      <c r="A36" s="52"/>
      <c r="B36" s="32">
        <v>68</v>
      </c>
      <c r="C36" s="53" t="s">
        <v>131</v>
      </c>
      <c r="D36" s="9"/>
      <c r="E36" s="10"/>
      <c r="F36" s="54"/>
      <c r="G36" s="10"/>
      <c r="H36" s="29"/>
      <c r="I36" s="30"/>
    </row>
    <row r="37" spans="1:15" s="19" customFormat="1" ht="15.95" customHeight="1">
      <c r="A37" s="31">
        <f>E37*F37</f>
        <v>27</v>
      </c>
      <c r="B37" s="8">
        <v>3</v>
      </c>
      <c r="C37" s="49" t="s">
        <v>132</v>
      </c>
      <c r="D37" s="8">
        <v>150</v>
      </c>
      <c r="E37" s="28">
        <f>D37*B37/1000</f>
        <v>0.45</v>
      </c>
      <c r="F37" s="31">
        <v>60</v>
      </c>
      <c r="G37" s="55">
        <f>E37</f>
        <v>0.45</v>
      </c>
      <c r="H37" s="29">
        <f>D37*B37/1000</f>
        <v>0.45</v>
      </c>
      <c r="I37" s="30">
        <f>G37*F37</f>
        <v>27</v>
      </c>
    </row>
    <row r="38" spans="1:15" s="19" customFormat="1" ht="15.95" customHeight="1">
      <c r="A38" s="31">
        <f>SUM(A37)</f>
        <v>27</v>
      </c>
      <c r="B38" s="9"/>
      <c r="C38" s="9" t="s">
        <v>21</v>
      </c>
      <c r="D38" s="8"/>
      <c r="E38" s="28"/>
      <c r="F38" s="31"/>
      <c r="G38" s="10"/>
      <c r="H38" s="29">
        <f>D38*B38/1000</f>
        <v>0</v>
      </c>
      <c r="I38" s="30">
        <f>G38*F38</f>
        <v>0</v>
      </c>
    </row>
    <row r="39" spans="1:15" s="19" customFormat="1" ht="15.95" customHeight="1">
      <c r="A39" s="24">
        <f>A38/B37</f>
        <v>9</v>
      </c>
      <c r="B39" s="15"/>
      <c r="C39" s="9" t="s">
        <v>22</v>
      </c>
      <c r="D39" s="8"/>
      <c r="E39" s="28"/>
      <c r="F39" s="24">
        <f>A39</f>
        <v>9</v>
      </c>
      <c r="G39" s="10"/>
      <c r="H39" s="29">
        <f>D39*B39/1000</f>
        <v>0</v>
      </c>
      <c r="I39" s="30">
        <f>G39*F39</f>
        <v>0</v>
      </c>
    </row>
    <row r="40" spans="1:15" s="19" customFormat="1" ht="15.95" customHeight="1">
      <c r="A40" s="24"/>
      <c r="B40" s="15"/>
      <c r="C40" s="9"/>
      <c r="D40" s="8"/>
      <c r="E40" s="28"/>
      <c r="F40" s="24"/>
      <c r="G40" s="10"/>
      <c r="H40" s="29"/>
      <c r="I40" s="30"/>
    </row>
    <row r="41" spans="1:15" s="19" customFormat="1" ht="15.95" customHeight="1">
      <c r="A41" s="52"/>
      <c r="B41" s="32">
        <v>200</v>
      </c>
      <c r="C41" s="53" t="s">
        <v>24</v>
      </c>
      <c r="D41" s="9"/>
      <c r="E41" s="10"/>
      <c r="F41" s="54"/>
      <c r="G41" s="28"/>
      <c r="H41" s="29"/>
      <c r="I41" s="30"/>
      <c r="O41" s="19" t="s">
        <v>23</v>
      </c>
    </row>
    <row r="42" spans="1:15" s="19" customFormat="1" ht="15.95" customHeight="1">
      <c r="A42" s="31">
        <f>E42*F42</f>
        <v>24.84</v>
      </c>
      <c r="B42" s="8">
        <v>3</v>
      </c>
      <c r="C42" s="49" t="s">
        <v>25</v>
      </c>
      <c r="D42" s="8">
        <v>20</v>
      </c>
      <c r="E42" s="28">
        <f>D42*B42/1000</f>
        <v>0.06</v>
      </c>
      <c r="F42" s="31">
        <v>414</v>
      </c>
      <c r="G42" s="55">
        <f>E42</f>
        <v>0.06</v>
      </c>
      <c r="H42" s="29">
        <f>D42*B42/1000</f>
        <v>0.06</v>
      </c>
      <c r="I42" s="30">
        <f>G42*F42</f>
        <v>24.84</v>
      </c>
    </row>
    <row r="43" spans="1:15" s="588" customFormat="1">
      <c r="A43" s="605">
        <f>SUM(A42:A42)</f>
        <v>24.84</v>
      </c>
      <c r="B43" s="578"/>
      <c r="C43" s="578" t="s">
        <v>21</v>
      </c>
      <c r="D43" s="577"/>
      <c r="E43" s="607"/>
      <c r="F43" s="605"/>
      <c r="G43" s="579"/>
      <c r="H43" s="608">
        <f>D43*B43/1000</f>
        <v>0</v>
      </c>
      <c r="I43" s="609">
        <f>G43*F43</f>
        <v>0</v>
      </c>
    </row>
    <row r="44" spans="1:15" s="588" customFormat="1" ht="15.75">
      <c r="A44" s="593">
        <f>A43/B42</f>
        <v>8.2799999999999994</v>
      </c>
      <c r="B44" s="584"/>
      <c r="C44" s="578" t="s">
        <v>22</v>
      </c>
      <c r="D44" s="577"/>
      <c r="E44" s="607"/>
      <c r="F44" s="593">
        <f>A44</f>
        <v>8.2799999999999994</v>
      </c>
      <c r="G44" s="579"/>
      <c r="H44" s="608">
        <f>D44*B44/1000</f>
        <v>0</v>
      </c>
      <c r="I44" s="609">
        <f>G44*F44</f>
        <v>0</v>
      </c>
    </row>
    <row r="45" spans="1:15" s="19" customFormat="1" ht="15.95" customHeight="1">
      <c r="A45" s="24"/>
      <c r="B45" s="15"/>
      <c r="C45" s="9"/>
      <c r="D45" s="8"/>
      <c r="E45" s="28"/>
      <c r="F45" s="24"/>
      <c r="G45" s="10"/>
      <c r="H45" s="29"/>
      <c r="I45" s="30"/>
    </row>
    <row r="46" spans="1:15" s="588" customFormat="1" ht="15.75">
      <c r="A46" s="630"/>
      <c r="B46" s="606">
        <v>30</v>
      </c>
      <c r="C46" s="631" t="s">
        <v>26</v>
      </c>
      <c r="D46" s="578"/>
      <c r="E46" s="579"/>
      <c r="F46" s="632"/>
      <c r="G46" s="579"/>
      <c r="H46" s="608"/>
      <c r="I46" s="609"/>
    </row>
    <row r="47" spans="1:15" s="588" customFormat="1">
      <c r="A47" s="605">
        <f>E47*F47</f>
        <v>6.5699999999999994</v>
      </c>
      <c r="B47" s="577">
        <v>3</v>
      </c>
      <c r="C47" s="626" t="s">
        <v>27</v>
      </c>
      <c r="D47" s="577">
        <v>30</v>
      </c>
      <c r="E47" s="607">
        <f>D47*B47/1000</f>
        <v>0.09</v>
      </c>
      <c r="F47" s="605">
        <v>73</v>
      </c>
      <c r="G47" s="627">
        <f>E47</f>
        <v>0.09</v>
      </c>
      <c r="H47" s="608">
        <f>D47*B47/1000</f>
        <v>0.09</v>
      </c>
      <c r="I47" s="609">
        <f>G47*F47</f>
        <v>6.5699999999999994</v>
      </c>
    </row>
    <row r="48" spans="1:15" s="588" customFormat="1">
      <c r="A48" s="605">
        <f>SUM(A47)</f>
        <v>6.5699999999999994</v>
      </c>
      <c r="B48" s="578"/>
      <c r="C48" s="578" t="s">
        <v>21</v>
      </c>
      <c r="D48" s="577"/>
      <c r="E48" s="607"/>
      <c r="F48" s="605"/>
      <c r="G48" s="579"/>
      <c r="H48" s="608">
        <f>D48*B48/1000</f>
        <v>0</v>
      </c>
      <c r="I48" s="609">
        <f>G48*F48</f>
        <v>0</v>
      </c>
    </row>
    <row r="49" spans="1:9" s="588" customFormat="1" ht="15.75">
      <c r="A49" s="593">
        <f>A48/B47</f>
        <v>2.19</v>
      </c>
      <c r="B49" s="584"/>
      <c r="C49" s="578" t="s">
        <v>22</v>
      </c>
      <c r="D49" s="577"/>
      <c r="E49" s="607"/>
      <c r="F49" s="593">
        <f>A49</f>
        <v>2.19</v>
      </c>
      <c r="G49" s="579"/>
      <c r="H49" s="608">
        <f>D49*B49/1000</f>
        <v>0</v>
      </c>
      <c r="I49" s="609">
        <f>G49*F49</f>
        <v>0</v>
      </c>
    </row>
    <row r="50" spans="1:9" s="588" customFormat="1" ht="15.75">
      <c r="A50" s="593"/>
      <c r="B50" s="584"/>
      <c r="C50" s="578"/>
      <c r="D50" s="577"/>
      <c r="E50" s="607"/>
      <c r="F50" s="593"/>
      <c r="G50" s="579"/>
      <c r="H50" s="608"/>
      <c r="I50" s="609"/>
    </row>
    <row r="51" spans="1:9" s="588" customFormat="1" ht="15.75">
      <c r="A51" s="630"/>
      <c r="B51" s="606">
        <v>30</v>
      </c>
      <c r="C51" s="631" t="s">
        <v>28</v>
      </c>
      <c r="D51" s="578"/>
      <c r="E51" s="579"/>
      <c r="F51" s="632"/>
      <c r="G51" s="579"/>
      <c r="H51" s="608"/>
      <c r="I51" s="609"/>
    </row>
    <row r="52" spans="1:9" s="588" customFormat="1">
      <c r="A52" s="605">
        <f>E52*F52</f>
        <v>6.3048000000000011</v>
      </c>
      <c r="B52" s="577">
        <v>3</v>
      </c>
      <c r="C52" s="626" t="s">
        <v>29</v>
      </c>
      <c r="D52" s="577">
        <v>29.6</v>
      </c>
      <c r="E52" s="607">
        <f>D52*B52/1000</f>
        <v>8.8800000000000018E-2</v>
      </c>
      <c r="F52" s="605">
        <v>71</v>
      </c>
      <c r="G52" s="627">
        <f>E52</f>
        <v>8.8800000000000018E-2</v>
      </c>
      <c r="H52" s="608">
        <f>D52*B52/1000</f>
        <v>8.8800000000000018E-2</v>
      </c>
      <c r="I52" s="609">
        <f>G52*F52</f>
        <v>6.3048000000000011</v>
      </c>
    </row>
    <row r="53" spans="1:9" s="588" customFormat="1">
      <c r="A53" s="605">
        <f>SUM(A52)</f>
        <v>6.3048000000000011</v>
      </c>
      <c r="B53" s="578"/>
      <c r="C53" s="578" t="s">
        <v>21</v>
      </c>
      <c r="D53" s="577"/>
      <c r="E53" s="607"/>
      <c r="F53" s="605"/>
      <c r="G53" s="579"/>
      <c r="H53" s="608">
        <f>D53*B53/1000</f>
        <v>0</v>
      </c>
      <c r="I53" s="609">
        <f>G53*F53</f>
        <v>0</v>
      </c>
    </row>
    <row r="54" spans="1:9" s="588" customFormat="1" ht="15.75">
      <c r="A54" s="593">
        <f>A53/B52</f>
        <v>2.1016000000000004</v>
      </c>
      <c r="B54" s="584"/>
      <c r="C54" s="578" t="s">
        <v>22</v>
      </c>
      <c r="D54" s="577"/>
      <c r="E54" s="607"/>
      <c r="F54" s="593">
        <f>A54</f>
        <v>2.1016000000000004</v>
      </c>
      <c r="G54" s="579"/>
      <c r="H54" s="608">
        <f>D54*B54/1000</f>
        <v>0</v>
      </c>
      <c r="I54" s="609">
        <f>G54*F54</f>
        <v>0</v>
      </c>
    </row>
    <row r="55" spans="1:9" s="588" customFormat="1" ht="15.75">
      <c r="A55" s="593"/>
      <c r="B55" s="584"/>
      <c r="C55" s="578"/>
      <c r="D55" s="577"/>
      <c r="E55" s="607"/>
      <c r="F55" s="593"/>
      <c r="G55" s="579"/>
      <c r="H55" s="608"/>
      <c r="I55" s="609"/>
    </row>
    <row r="56" spans="1:9" s="588" customFormat="1" ht="15.75">
      <c r="A56" s="593">
        <f>A53+A48+A43+A33+A22+A38</f>
        <v>225.00437999999997</v>
      </c>
      <c r="B56" s="578"/>
      <c r="C56" s="584" t="s">
        <v>30</v>
      </c>
      <c r="D56" s="578"/>
      <c r="E56" s="579"/>
      <c r="F56" s="593">
        <f>F57*B52</f>
        <v>225.00437999999997</v>
      </c>
      <c r="G56" s="579"/>
      <c r="H56" s="576"/>
      <c r="I56" s="609">
        <f>SUM(I14:I55)</f>
        <v>225.00437999999997</v>
      </c>
    </row>
    <row r="57" spans="1:9" s="588" customFormat="1" ht="15.75">
      <c r="A57" s="593">
        <f>A56/B52</f>
        <v>75.001459999999994</v>
      </c>
      <c r="B57" s="578"/>
      <c r="C57" s="584" t="s">
        <v>22</v>
      </c>
      <c r="D57" s="578"/>
      <c r="E57" s="579"/>
      <c r="F57" s="593">
        <f>A57</f>
        <v>75.001459999999994</v>
      </c>
      <c r="G57" s="579"/>
      <c r="H57" s="608"/>
      <c r="I57" s="609"/>
    </row>
    <row r="58" spans="1:9" s="588" customFormat="1" ht="15.75">
      <c r="C58" s="1388" t="s">
        <v>84</v>
      </c>
      <c r="D58" s="1388"/>
      <c r="E58" s="1388"/>
      <c r="F58" s="1388"/>
      <c r="G58" s="1388"/>
      <c r="H58" s="642"/>
      <c r="I58" s="571"/>
    </row>
    <row r="59" spans="1:9" s="588" customFormat="1" ht="15.75">
      <c r="C59" s="1388" t="s">
        <v>32</v>
      </c>
      <c r="D59" s="1388"/>
      <c r="E59" s="1388"/>
      <c r="F59" s="1388"/>
      <c r="G59" s="1388"/>
      <c r="H59" s="642"/>
      <c r="I59" s="571"/>
    </row>
    <row r="60" spans="1:9" s="588" customFormat="1" ht="15.75">
      <c r="B60" s="643"/>
      <c r="C60" s="643" t="s">
        <v>33</v>
      </c>
      <c r="D60" s="643"/>
      <c r="E60" s="643"/>
      <c r="F60" s="643"/>
      <c r="G60" s="643"/>
      <c r="H60" s="571"/>
      <c r="I60" s="571"/>
    </row>
    <row r="63" spans="1:9">
      <c r="C63" t="s">
        <v>136</v>
      </c>
    </row>
  </sheetData>
  <mergeCells count="12">
    <mergeCell ref="F6:G6"/>
    <mergeCell ref="F8:G8"/>
    <mergeCell ref="C25:D25"/>
    <mergeCell ref="C58:G58"/>
    <mergeCell ref="C59:G59"/>
    <mergeCell ref="B2:G2"/>
    <mergeCell ref="B3:G3"/>
    <mergeCell ref="B4:B5"/>
    <mergeCell ref="C4:C5"/>
    <mergeCell ref="D4:D5"/>
    <mergeCell ref="E4:E5"/>
    <mergeCell ref="F5:G5"/>
  </mergeCells>
  <pageMargins left="0.7" right="0.7" top="0.75" bottom="0.75" header="0.3" footer="0.3"/>
  <pageSetup paperSize="9" scale="70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O52"/>
  <sheetViews>
    <sheetView view="pageBreakPreview" topLeftCell="A10" zoomScale="60" workbookViewId="0">
      <selection activeCell="T68" sqref="T68"/>
    </sheetView>
  </sheetViews>
  <sheetFormatPr defaultRowHeight="15"/>
  <cols>
    <col min="1" max="1" width="15.7109375" customWidth="1"/>
    <col min="3" max="3" width="64.7109375" customWidth="1"/>
    <col min="6" max="6" width="14.28515625" customWidth="1"/>
    <col min="9" max="9" width="14.42578125" customWidth="1"/>
  </cols>
  <sheetData>
    <row r="1" spans="1:9" s="645" customFormat="1">
      <c r="H1" s="646"/>
      <c r="I1" s="646"/>
    </row>
    <row r="2" spans="1:9" s="645" customFormat="1" ht="15.75">
      <c r="A2" s="647"/>
      <c r="B2" s="1390" t="s">
        <v>0</v>
      </c>
      <c r="C2" s="1390"/>
      <c r="D2" s="1390"/>
      <c r="E2" s="1390"/>
      <c r="F2" s="1390"/>
      <c r="G2" s="1390"/>
      <c r="H2" s="646"/>
      <c r="I2" s="646"/>
    </row>
    <row r="3" spans="1:9" s="645" customFormat="1" ht="12.75" customHeight="1">
      <c r="A3" s="647"/>
      <c r="B3" s="1390"/>
      <c r="C3" s="1390"/>
      <c r="D3" s="1390"/>
      <c r="E3" s="1390"/>
      <c r="F3" s="1390"/>
      <c r="G3" s="1390"/>
      <c r="H3" s="646"/>
      <c r="I3" s="646"/>
    </row>
    <row r="4" spans="1:9" s="645" customFormat="1" ht="30" customHeight="1">
      <c r="A4" s="647"/>
      <c r="B4" s="1391"/>
      <c r="C4" s="1393" t="s">
        <v>1</v>
      </c>
      <c r="D4" s="1395" t="s">
        <v>2</v>
      </c>
      <c r="E4" s="1397" t="s">
        <v>3</v>
      </c>
      <c r="F4" s="648"/>
      <c r="G4" s="649"/>
      <c r="H4" s="646"/>
      <c r="I4" s="646"/>
    </row>
    <row r="5" spans="1:9" s="645" customFormat="1" ht="40.5" customHeight="1">
      <c r="A5" s="650"/>
      <c r="B5" s="1392"/>
      <c r="C5" s="1394"/>
      <c r="D5" s="1396"/>
      <c r="E5" s="1398"/>
      <c r="F5" s="1399" t="s">
        <v>4</v>
      </c>
      <c r="G5" s="1400"/>
      <c r="H5" s="646"/>
      <c r="I5" s="646"/>
    </row>
    <row r="6" spans="1:9" s="645" customFormat="1">
      <c r="A6" s="651"/>
      <c r="B6" s="652"/>
      <c r="C6" s="653"/>
      <c r="D6" s="654"/>
      <c r="E6" s="655"/>
      <c r="F6" s="1401" t="s">
        <v>5</v>
      </c>
      <c r="G6" s="1402"/>
      <c r="H6" s="646"/>
      <c r="I6" s="646"/>
    </row>
    <row r="7" spans="1:9" s="645" customFormat="1">
      <c r="A7" s="651"/>
      <c r="B7" s="656"/>
      <c r="C7" s="653"/>
      <c r="D7" s="654"/>
      <c r="E7" s="655"/>
      <c r="F7" s="657"/>
      <c r="G7" s="658"/>
      <c r="H7" s="646"/>
      <c r="I7" s="646"/>
    </row>
    <row r="8" spans="1:9" s="645" customFormat="1">
      <c r="A8" s="651"/>
      <c r="B8" s="656"/>
      <c r="C8" s="653"/>
      <c r="D8" s="654"/>
      <c r="E8" s="655"/>
      <c r="F8" s="1403"/>
      <c r="G8" s="1404"/>
      <c r="H8" s="646"/>
      <c r="I8" s="646"/>
    </row>
    <row r="9" spans="1:9" s="645" customFormat="1" ht="14.25" customHeight="1">
      <c r="A9" s="651"/>
      <c r="B9" s="656"/>
      <c r="C9" s="659"/>
      <c r="D9" s="654"/>
      <c r="E9" s="655"/>
      <c r="F9" s="648"/>
      <c r="G9" s="660"/>
      <c r="H9" s="646"/>
      <c r="I9" s="646"/>
    </row>
    <row r="10" spans="1:9" s="645" customFormat="1" ht="13.5" customHeight="1">
      <c r="A10" s="661"/>
      <c r="B10" s="662"/>
      <c r="C10" s="653"/>
      <c r="D10" s="654"/>
      <c r="E10" s="655"/>
      <c r="F10" s="648"/>
      <c r="G10" s="660"/>
      <c r="H10" s="646"/>
      <c r="I10" s="646"/>
    </row>
    <row r="11" spans="1:9" s="645" customFormat="1" ht="18" customHeight="1">
      <c r="A11" s="647"/>
      <c r="B11" s="663"/>
      <c r="C11" s="664" t="s">
        <v>81</v>
      </c>
      <c r="D11" s="649"/>
      <c r="E11" s="648"/>
      <c r="F11" s="648"/>
      <c r="G11" s="649"/>
      <c r="H11" s="646"/>
      <c r="I11" s="646"/>
    </row>
    <row r="12" spans="1:9" s="645" customFormat="1" ht="75">
      <c r="A12" s="665" t="s">
        <v>6</v>
      </c>
      <c r="B12" s="666" t="s">
        <v>7</v>
      </c>
      <c r="C12" s="666" t="s">
        <v>8</v>
      </c>
      <c r="D12" s="666" t="s">
        <v>9</v>
      </c>
      <c r="E12" s="667" t="s">
        <v>10</v>
      </c>
      <c r="F12" s="666" t="s">
        <v>11</v>
      </c>
      <c r="G12" s="667" t="s">
        <v>12</v>
      </c>
      <c r="H12" s="646"/>
      <c r="I12" s="646"/>
    </row>
    <row r="13" spans="1:9" s="645" customFormat="1" ht="20.25">
      <c r="A13" s="668"/>
      <c r="B13" s="669"/>
      <c r="C13" s="670">
        <v>45244</v>
      </c>
      <c r="D13" s="666"/>
      <c r="E13" s="667"/>
      <c r="F13" s="669"/>
      <c r="G13" s="667"/>
      <c r="H13" s="646"/>
      <c r="I13" s="646"/>
    </row>
    <row r="14" spans="1:9" s="679" customFormat="1" ht="20.25">
      <c r="A14" s="671"/>
      <c r="B14" s="672"/>
      <c r="C14" s="673"/>
      <c r="D14" s="674"/>
      <c r="E14" s="675"/>
      <c r="F14" s="671"/>
      <c r="G14" s="676"/>
      <c r="H14" s="677"/>
      <c r="I14" s="678"/>
    </row>
    <row r="15" spans="1:9" s="663" customFormat="1" ht="15.75">
      <c r="A15" s="680"/>
      <c r="B15" s="681" t="s">
        <v>13</v>
      </c>
      <c r="C15" s="1405" t="s">
        <v>14</v>
      </c>
      <c r="D15" s="1406"/>
      <c r="E15" s="682"/>
      <c r="F15" s="652"/>
      <c r="G15" s="682"/>
      <c r="H15" s="683"/>
      <c r="I15" s="684"/>
    </row>
    <row r="16" spans="1:9" s="692" customFormat="1">
      <c r="A16" s="685">
        <f>E16*F16</f>
        <v>653.52</v>
      </c>
      <c r="B16" s="686">
        <v>20</v>
      </c>
      <c r="C16" s="687" t="s">
        <v>15</v>
      </c>
      <c r="D16" s="686">
        <v>84</v>
      </c>
      <c r="E16" s="688">
        <f>D16*B16/1000</f>
        <v>1.68</v>
      </c>
      <c r="F16" s="685">
        <v>389</v>
      </c>
      <c r="G16" s="689">
        <f t="shared" ref="G16:G17" si="0">E16</f>
        <v>1.68</v>
      </c>
      <c r="H16" s="690">
        <f t="shared" ref="H16:H17" si="1">D16*B16/1000</f>
        <v>1.68</v>
      </c>
      <c r="I16" s="691">
        <f t="shared" ref="I16:I17" si="2">G16*F16</f>
        <v>653.52</v>
      </c>
    </row>
    <row r="17" spans="1:15" s="700" customFormat="1">
      <c r="A17" s="693">
        <f t="shared" ref="A17" si="3">E17*F17</f>
        <v>6</v>
      </c>
      <c r="B17" s="686">
        <v>20</v>
      </c>
      <c r="C17" s="694" t="s">
        <v>88</v>
      </c>
      <c r="D17" s="695">
        <v>12</v>
      </c>
      <c r="E17" s="696">
        <f t="shared" ref="E17" si="4">D17*B17/1000</f>
        <v>0.24</v>
      </c>
      <c r="F17" s="693">
        <v>25</v>
      </c>
      <c r="G17" s="697">
        <f t="shared" si="0"/>
        <v>0.24</v>
      </c>
      <c r="H17" s="698">
        <f t="shared" si="1"/>
        <v>0.24</v>
      </c>
      <c r="I17" s="699">
        <f t="shared" si="2"/>
        <v>6</v>
      </c>
    </row>
    <row r="18" spans="1:15" s="663" customFormat="1">
      <c r="A18" s="680">
        <f>E18*F18</f>
        <v>11.739000000000001</v>
      </c>
      <c r="B18" s="686">
        <v>20</v>
      </c>
      <c r="C18" s="701" t="s">
        <v>143</v>
      </c>
      <c r="D18" s="652">
        <v>5</v>
      </c>
      <c r="E18" s="682">
        <f>D18*B18/1000</f>
        <v>0.1</v>
      </c>
      <c r="F18" s="680">
        <v>117.39</v>
      </c>
      <c r="G18" s="702">
        <f>E18</f>
        <v>0.1</v>
      </c>
      <c r="H18" s="683">
        <f>D18*B18/1000</f>
        <v>0.1</v>
      </c>
      <c r="I18" s="684">
        <f>G18*F18</f>
        <v>11.739000000000001</v>
      </c>
    </row>
    <row r="19" spans="1:15" s="663" customFormat="1">
      <c r="A19" s="680">
        <f>E19*F19</f>
        <v>1.4000000000000001</v>
      </c>
      <c r="B19" s="686">
        <v>20</v>
      </c>
      <c r="C19" s="701" t="s">
        <v>18</v>
      </c>
      <c r="D19" s="652">
        <v>2</v>
      </c>
      <c r="E19" s="682">
        <f>D19*B19/1000</f>
        <v>0.04</v>
      </c>
      <c r="F19" s="680">
        <v>35</v>
      </c>
      <c r="G19" s="702">
        <f>E19</f>
        <v>0.04</v>
      </c>
      <c r="H19" s="683">
        <f t="shared" ref="H19" si="5">D19*B19/1000</f>
        <v>0.04</v>
      </c>
      <c r="I19" s="684">
        <f t="shared" ref="I19" si="6">G19*F19</f>
        <v>1.4000000000000001</v>
      </c>
    </row>
    <row r="20" spans="1:15" s="710" customFormat="1">
      <c r="A20" s="703">
        <f t="shared" ref="A20" si="7">E20*F20</f>
        <v>18.400000000000002</v>
      </c>
      <c r="B20" s="686">
        <v>20</v>
      </c>
      <c r="C20" s="704" t="s">
        <v>19</v>
      </c>
      <c r="D20" s="705">
        <v>8</v>
      </c>
      <c r="E20" s="706">
        <f t="shared" ref="E20" si="8">D20*B20/1000</f>
        <v>0.16</v>
      </c>
      <c r="F20" s="703">
        <v>115</v>
      </c>
      <c r="G20" s="707">
        <f t="shared" ref="G20" si="9">E20</f>
        <v>0.16</v>
      </c>
      <c r="H20" s="708">
        <f>D20*B20/1000</f>
        <v>0.16</v>
      </c>
      <c r="I20" s="709">
        <f>G20*F20</f>
        <v>18.400000000000002</v>
      </c>
    </row>
    <row r="21" spans="1:15" s="663" customFormat="1">
      <c r="A21" s="680">
        <f>E21*F21</f>
        <v>0.32</v>
      </c>
      <c r="B21" s="686">
        <v>20</v>
      </c>
      <c r="C21" s="701" t="s">
        <v>20</v>
      </c>
      <c r="D21" s="652">
        <v>1</v>
      </c>
      <c r="E21" s="682">
        <f>B21*D21/1000</f>
        <v>0.02</v>
      </c>
      <c r="F21" s="680">
        <v>16</v>
      </c>
      <c r="G21" s="702">
        <f>E21+E28</f>
        <v>0.04</v>
      </c>
      <c r="H21" s="683">
        <f>D21*B21/1000</f>
        <v>0.02</v>
      </c>
      <c r="I21" s="684">
        <f>G21*F21</f>
        <v>0.64</v>
      </c>
    </row>
    <row r="22" spans="1:15" s="663" customFormat="1">
      <c r="A22" s="680">
        <f>SUM(A16:A21)</f>
        <v>691.37900000000002</v>
      </c>
      <c r="B22" s="652"/>
      <c r="C22" s="711" t="s">
        <v>21</v>
      </c>
      <c r="D22" s="652"/>
      <c r="E22" s="682"/>
      <c r="F22" s="680"/>
      <c r="G22" s="702"/>
      <c r="H22" s="683">
        <f>D22*B22/1000</f>
        <v>0</v>
      </c>
      <c r="I22" s="684">
        <f>G22*F22</f>
        <v>0</v>
      </c>
    </row>
    <row r="23" spans="1:15" s="663" customFormat="1" ht="15.75">
      <c r="A23" s="668">
        <f>A22/B21</f>
        <v>34.568950000000001</v>
      </c>
      <c r="B23" s="652"/>
      <c r="C23" s="711" t="s">
        <v>22</v>
      </c>
      <c r="D23" s="652"/>
      <c r="E23" s="682"/>
      <c r="F23" s="668">
        <f>A23</f>
        <v>34.568950000000001</v>
      </c>
      <c r="G23" s="702"/>
      <c r="H23" s="683">
        <f>D23*B23/1000</f>
        <v>0</v>
      </c>
      <c r="I23" s="684">
        <f>G23*F23</f>
        <v>0</v>
      </c>
    </row>
    <row r="24" spans="1:15" s="663" customFormat="1" ht="15.75">
      <c r="A24" s="668"/>
      <c r="B24" s="652"/>
      <c r="C24" s="712"/>
      <c r="D24" s="656"/>
      <c r="E24" s="682"/>
      <c r="F24" s="668"/>
      <c r="G24" s="702"/>
      <c r="H24" s="683"/>
      <c r="I24" s="684"/>
    </row>
    <row r="25" spans="1:15" s="663" customFormat="1" ht="15.75">
      <c r="A25" s="680"/>
      <c r="B25" s="681">
        <v>150</v>
      </c>
      <c r="C25" s="1405" t="s">
        <v>144</v>
      </c>
      <c r="D25" s="1406"/>
      <c r="E25" s="682"/>
      <c r="F25" s="652"/>
      <c r="G25" s="682"/>
      <c r="H25" s="683"/>
      <c r="I25" s="684"/>
    </row>
    <row r="26" spans="1:15" s="663" customFormat="1">
      <c r="A26" s="680">
        <f>E26*F26</f>
        <v>56.18</v>
      </c>
      <c r="B26" s="652">
        <v>20</v>
      </c>
      <c r="C26" s="653" t="s">
        <v>55</v>
      </c>
      <c r="D26" s="652">
        <v>53</v>
      </c>
      <c r="E26" s="682">
        <f>B26*D26/1000</f>
        <v>1.06</v>
      </c>
      <c r="F26" s="680">
        <v>53</v>
      </c>
      <c r="G26" s="702">
        <f>E26</f>
        <v>1.06</v>
      </c>
      <c r="H26" s="683">
        <f t="shared" ref="H26:H30" si="10">D26*B26/1000</f>
        <v>1.06</v>
      </c>
      <c r="I26" s="684">
        <f t="shared" ref="I26:I30" si="11">G26*F26</f>
        <v>56.18</v>
      </c>
    </row>
    <row r="27" spans="1:15" s="720" customFormat="1" ht="15.95" customHeight="1">
      <c r="A27" s="713">
        <f t="shared" ref="A27" si="12">E27*F27</f>
        <v>59.7</v>
      </c>
      <c r="B27" s="714">
        <v>20</v>
      </c>
      <c r="C27" s="715" t="s">
        <v>34</v>
      </c>
      <c r="D27" s="714">
        <v>5</v>
      </c>
      <c r="E27" s="716">
        <f t="shared" ref="E27" si="13">D27*B27/1000</f>
        <v>0.1</v>
      </c>
      <c r="F27" s="713">
        <v>597</v>
      </c>
      <c r="G27" s="717">
        <f>E27+E76</f>
        <v>0.1</v>
      </c>
      <c r="H27" s="718">
        <f t="shared" si="10"/>
        <v>0.1</v>
      </c>
      <c r="I27" s="719">
        <f t="shared" si="11"/>
        <v>59.7</v>
      </c>
    </row>
    <row r="28" spans="1:15" s="663" customFormat="1">
      <c r="A28" s="680">
        <f>E28*F28</f>
        <v>0.32</v>
      </c>
      <c r="B28" s="652">
        <v>20</v>
      </c>
      <c r="C28" s="701" t="s">
        <v>20</v>
      </c>
      <c r="D28" s="652">
        <v>1</v>
      </c>
      <c r="E28" s="682">
        <f>B28*D28/1000</f>
        <v>0.02</v>
      </c>
      <c r="F28" s="680">
        <v>16</v>
      </c>
      <c r="G28" s="702"/>
      <c r="H28" s="683">
        <f t="shared" si="10"/>
        <v>0.02</v>
      </c>
      <c r="I28" s="684">
        <f t="shared" si="11"/>
        <v>0</v>
      </c>
    </row>
    <row r="29" spans="1:15" s="663" customFormat="1">
      <c r="A29" s="680">
        <f>SUM(A26:A28)</f>
        <v>116.19999999999999</v>
      </c>
      <c r="B29" s="652"/>
      <c r="C29" s="711" t="s">
        <v>21</v>
      </c>
      <c r="D29" s="652"/>
      <c r="E29" s="682"/>
      <c r="F29" s="680"/>
      <c r="G29" s="702"/>
      <c r="H29" s="683">
        <f t="shared" si="10"/>
        <v>0</v>
      </c>
      <c r="I29" s="684">
        <f t="shared" si="11"/>
        <v>0</v>
      </c>
    </row>
    <row r="30" spans="1:15" s="663" customFormat="1" ht="15.75">
      <c r="A30" s="668">
        <f>A29/B28</f>
        <v>5.81</v>
      </c>
      <c r="B30" s="652"/>
      <c r="C30" s="711" t="s">
        <v>22</v>
      </c>
      <c r="D30" s="652"/>
      <c r="E30" s="682"/>
      <c r="F30" s="668">
        <f>A30</f>
        <v>5.81</v>
      </c>
      <c r="G30" s="702"/>
      <c r="H30" s="683">
        <f t="shared" si="10"/>
        <v>0</v>
      </c>
      <c r="I30" s="684">
        <f t="shared" si="11"/>
        <v>0</v>
      </c>
    </row>
    <row r="31" spans="1:15" s="663" customFormat="1" ht="15.75">
      <c r="A31" s="668"/>
      <c r="B31" s="652"/>
      <c r="C31" s="712"/>
      <c r="D31" s="656"/>
      <c r="E31" s="682"/>
      <c r="F31" s="668"/>
      <c r="G31" s="702"/>
      <c r="H31" s="683"/>
      <c r="I31" s="684"/>
    </row>
    <row r="32" spans="1:15" s="663" customFormat="1" ht="15.75">
      <c r="A32" s="721"/>
      <c r="B32" s="681">
        <v>200</v>
      </c>
      <c r="C32" s="722" t="s">
        <v>86</v>
      </c>
      <c r="D32" s="653"/>
      <c r="E32" s="654"/>
      <c r="F32" s="723"/>
      <c r="G32" s="682"/>
      <c r="H32" s="683"/>
      <c r="I32" s="684"/>
      <c r="O32" s="663" t="s">
        <v>23</v>
      </c>
    </row>
    <row r="33" spans="1:9" s="663" customFormat="1">
      <c r="A33" s="680">
        <f>E33*F33</f>
        <v>9.5</v>
      </c>
      <c r="B33" s="652">
        <v>20</v>
      </c>
      <c r="C33" s="701" t="s">
        <v>87</v>
      </c>
      <c r="D33" s="652">
        <v>1</v>
      </c>
      <c r="E33" s="682">
        <f>D33*B33/1000</f>
        <v>0.02</v>
      </c>
      <c r="F33" s="680">
        <v>475</v>
      </c>
      <c r="G33" s="702">
        <f>E33</f>
        <v>0.02</v>
      </c>
      <c r="H33" s="683">
        <f>D33*B33/1000</f>
        <v>0.02</v>
      </c>
      <c r="I33" s="684">
        <f>G33*F33</f>
        <v>9.5</v>
      </c>
    </row>
    <row r="34" spans="1:9" s="663" customFormat="1">
      <c r="A34" s="680">
        <f>E34*F34</f>
        <v>14.9</v>
      </c>
      <c r="B34" s="652">
        <v>20</v>
      </c>
      <c r="C34" s="701" t="s">
        <v>145</v>
      </c>
      <c r="D34" s="652">
        <v>10</v>
      </c>
      <c r="E34" s="682">
        <f>D34*B34/1000</f>
        <v>0.2</v>
      </c>
      <c r="F34" s="680">
        <v>74.5</v>
      </c>
      <c r="G34" s="702">
        <f>E34</f>
        <v>0.2</v>
      </c>
      <c r="H34" s="683">
        <f>D34*B34/1000</f>
        <v>0.2</v>
      </c>
      <c r="I34" s="684">
        <f>G34*F34</f>
        <v>14.9</v>
      </c>
    </row>
    <row r="35" spans="1:9" s="663" customFormat="1">
      <c r="A35" s="680">
        <f>SUM(A33:A34)</f>
        <v>24.4</v>
      </c>
      <c r="B35" s="653"/>
      <c r="C35" s="653" t="s">
        <v>21</v>
      </c>
      <c r="D35" s="652"/>
      <c r="E35" s="682"/>
      <c r="F35" s="680"/>
      <c r="G35" s="654"/>
      <c r="H35" s="683">
        <f>D35*B35/1000</f>
        <v>0</v>
      </c>
      <c r="I35" s="684">
        <f>G35*F35</f>
        <v>0</v>
      </c>
    </row>
    <row r="36" spans="1:9" s="663" customFormat="1" ht="15.75">
      <c r="A36" s="668">
        <f>A35/B33</f>
        <v>1.22</v>
      </c>
      <c r="B36" s="659"/>
      <c r="C36" s="653" t="s">
        <v>22</v>
      </c>
      <c r="D36" s="652"/>
      <c r="E36" s="682"/>
      <c r="F36" s="668">
        <f>A36</f>
        <v>1.22</v>
      </c>
      <c r="G36" s="654"/>
      <c r="H36" s="683">
        <f>D36*B36/1000</f>
        <v>0</v>
      </c>
      <c r="I36" s="684">
        <f>G36*F36</f>
        <v>0</v>
      </c>
    </row>
    <row r="37" spans="1:9" s="732" customFormat="1" ht="15.75">
      <c r="A37" s="724"/>
      <c r="B37" s="725"/>
      <c r="C37" s="726"/>
      <c r="D37" s="727"/>
      <c r="E37" s="728"/>
      <c r="F37" s="724"/>
      <c r="G37" s="729"/>
      <c r="H37" s="730"/>
      <c r="I37" s="731"/>
    </row>
    <row r="38" spans="1:9" s="663" customFormat="1" ht="15.75">
      <c r="A38" s="721"/>
      <c r="B38" s="681">
        <v>30</v>
      </c>
      <c r="C38" s="722" t="s">
        <v>26</v>
      </c>
      <c r="D38" s="653"/>
      <c r="E38" s="654"/>
      <c r="F38" s="723"/>
      <c r="G38" s="654"/>
      <c r="H38" s="683"/>
      <c r="I38" s="684"/>
    </row>
    <row r="39" spans="1:9" s="663" customFormat="1">
      <c r="A39" s="680">
        <f>E39*F39</f>
        <v>51</v>
      </c>
      <c r="B39" s="652">
        <v>20</v>
      </c>
      <c r="C39" s="701" t="s">
        <v>27</v>
      </c>
      <c r="D39" s="652">
        <v>30</v>
      </c>
      <c r="E39" s="682">
        <f>D39*B39/1000</f>
        <v>0.6</v>
      </c>
      <c r="F39" s="680">
        <v>85</v>
      </c>
      <c r="G39" s="702">
        <f>E39</f>
        <v>0.6</v>
      </c>
      <c r="H39" s="683">
        <f>D39*B39/1000</f>
        <v>0.6</v>
      </c>
      <c r="I39" s="684">
        <f>G39*F39</f>
        <v>51</v>
      </c>
    </row>
    <row r="40" spans="1:9" s="663" customFormat="1">
      <c r="A40" s="680">
        <f>SUM(A39)</f>
        <v>51</v>
      </c>
      <c r="B40" s="653"/>
      <c r="C40" s="653" t="s">
        <v>21</v>
      </c>
      <c r="D40" s="652"/>
      <c r="E40" s="682"/>
      <c r="F40" s="680"/>
      <c r="G40" s="654"/>
      <c r="H40" s="683">
        <f>D40*B40/1000</f>
        <v>0</v>
      </c>
      <c r="I40" s="684">
        <f>G40*F40</f>
        <v>0</v>
      </c>
    </row>
    <row r="41" spans="1:9" s="663" customFormat="1" ht="15.75">
      <c r="A41" s="668">
        <f>A40/B39</f>
        <v>2.5499999999999998</v>
      </c>
      <c r="B41" s="659"/>
      <c r="C41" s="653" t="s">
        <v>22</v>
      </c>
      <c r="D41" s="652"/>
      <c r="E41" s="682"/>
      <c r="F41" s="668">
        <f>A41</f>
        <v>2.5499999999999998</v>
      </c>
      <c r="G41" s="654"/>
      <c r="H41" s="683">
        <f>D41*B41/1000</f>
        <v>0</v>
      </c>
      <c r="I41" s="684">
        <f>G41*F41</f>
        <v>0</v>
      </c>
    </row>
    <row r="42" spans="1:9" s="663" customFormat="1" ht="15.75">
      <c r="A42" s="668"/>
      <c r="B42" s="659"/>
      <c r="C42" s="653"/>
      <c r="D42" s="652"/>
      <c r="E42" s="682"/>
      <c r="F42" s="668"/>
      <c r="G42" s="654"/>
      <c r="H42" s="683"/>
      <c r="I42" s="684"/>
    </row>
    <row r="43" spans="1:9" s="663" customFormat="1" ht="15.75">
      <c r="A43" s="721"/>
      <c r="B43" s="681">
        <v>24</v>
      </c>
      <c r="C43" s="722" t="s">
        <v>28</v>
      </c>
      <c r="D43" s="653"/>
      <c r="E43" s="654"/>
      <c r="F43" s="723"/>
      <c r="G43" s="654"/>
      <c r="H43" s="683"/>
      <c r="I43" s="684"/>
    </row>
    <row r="44" spans="1:9" s="663" customFormat="1">
      <c r="A44" s="680">
        <f>E44*F44</f>
        <v>37.019600000000004</v>
      </c>
      <c r="B44" s="652">
        <v>20</v>
      </c>
      <c r="C44" s="701" t="s">
        <v>29</v>
      </c>
      <c r="D44" s="652">
        <v>24.355</v>
      </c>
      <c r="E44" s="682">
        <f>D44*B44/1000</f>
        <v>0.48710000000000003</v>
      </c>
      <c r="F44" s="680">
        <v>76</v>
      </c>
      <c r="G44" s="702">
        <f>E44</f>
        <v>0.48710000000000003</v>
      </c>
      <c r="H44" s="683">
        <f>D44*B44/1000</f>
        <v>0.48710000000000003</v>
      </c>
      <c r="I44" s="684">
        <f>G44*F44</f>
        <v>37.019600000000004</v>
      </c>
    </row>
    <row r="45" spans="1:9" s="663" customFormat="1">
      <c r="A45" s="680">
        <f>SUM(A44)</f>
        <v>37.019600000000004</v>
      </c>
      <c r="B45" s="653"/>
      <c r="C45" s="653" t="s">
        <v>21</v>
      </c>
      <c r="D45" s="652"/>
      <c r="E45" s="682"/>
      <c r="F45" s="680"/>
      <c r="G45" s="654"/>
      <c r="H45" s="683">
        <f>D45*B45/1000</f>
        <v>0</v>
      </c>
      <c r="I45" s="684">
        <f>G45*F45</f>
        <v>0</v>
      </c>
    </row>
    <row r="46" spans="1:9" s="663" customFormat="1" ht="15.75">
      <c r="A46" s="668">
        <f>A45/B44</f>
        <v>1.8509800000000003</v>
      </c>
      <c r="B46" s="659"/>
      <c r="C46" s="653" t="s">
        <v>22</v>
      </c>
      <c r="D46" s="652"/>
      <c r="E46" s="682"/>
      <c r="F46" s="668">
        <f>A46</f>
        <v>1.8509800000000003</v>
      </c>
      <c r="G46" s="654"/>
      <c r="H46" s="683">
        <f>D46*B46/1000</f>
        <v>0</v>
      </c>
      <c r="I46" s="684">
        <f>G46*F46</f>
        <v>0</v>
      </c>
    </row>
    <row r="47" spans="1:9" s="663" customFormat="1" ht="15.75">
      <c r="A47" s="668"/>
      <c r="B47" s="659"/>
      <c r="C47" s="653"/>
      <c r="D47" s="652"/>
      <c r="E47" s="682"/>
      <c r="F47" s="668"/>
      <c r="G47" s="654"/>
      <c r="H47" s="683"/>
      <c r="I47" s="684"/>
    </row>
    <row r="48" spans="1:9" s="663" customFormat="1" ht="15.75">
      <c r="A48" s="668">
        <f>A45+A40+A35+A29+A22</f>
        <v>919.99860000000001</v>
      </c>
      <c r="B48" s="653"/>
      <c r="C48" s="659" t="s">
        <v>30</v>
      </c>
      <c r="D48" s="653"/>
      <c r="E48" s="654"/>
      <c r="F48" s="668">
        <f>F49*B44</f>
        <v>919.99860000000001</v>
      </c>
      <c r="G48" s="654"/>
      <c r="H48" s="651"/>
      <c r="I48" s="684">
        <f>SUM(I14:I47)</f>
        <v>919.9985999999999</v>
      </c>
    </row>
    <row r="49" spans="1:9" s="663" customFormat="1" ht="15.75">
      <c r="A49" s="668">
        <f>A48/B44</f>
        <v>45.999929999999999</v>
      </c>
      <c r="B49" s="653"/>
      <c r="C49" s="659" t="s">
        <v>22</v>
      </c>
      <c r="D49" s="653"/>
      <c r="E49" s="654"/>
      <c r="F49" s="668">
        <f>A49</f>
        <v>45.999929999999999</v>
      </c>
      <c r="G49" s="654"/>
      <c r="H49" s="683"/>
      <c r="I49" s="684"/>
    </row>
    <row r="50" spans="1:9" s="663" customFormat="1" ht="15.75">
      <c r="C50" s="1389" t="s">
        <v>84</v>
      </c>
      <c r="D50" s="1389"/>
      <c r="E50" s="1389"/>
      <c r="F50" s="1389"/>
      <c r="G50" s="1389"/>
      <c r="H50" s="733"/>
      <c r="I50" s="646"/>
    </row>
    <row r="51" spans="1:9" s="663" customFormat="1" ht="15.75">
      <c r="C51" s="1389" t="s">
        <v>32</v>
      </c>
      <c r="D51" s="1389"/>
      <c r="E51" s="1389"/>
      <c r="F51" s="1389"/>
      <c r="G51" s="1389"/>
      <c r="H51" s="733"/>
      <c r="I51" s="646"/>
    </row>
    <row r="52" spans="1:9" s="663" customFormat="1" ht="15.75">
      <c r="B52" s="734"/>
      <c r="C52" s="734" t="s">
        <v>33</v>
      </c>
      <c r="D52" s="734"/>
      <c r="E52" s="734"/>
      <c r="F52" s="734"/>
      <c r="G52" s="734"/>
      <c r="H52" s="646"/>
      <c r="I52" s="646"/>
    </row>
  </sheetData>
  <mergeCells count="13">
    <mergeCell ref="C51:G51"/>
    <mergeCell ref="B2:G2"/>
    <mergeCell ref="B3:G3"/>
    <mergeCell ref="B4:B5"/>
    <mergeCell ref="C4:C5"/>
    <mergeCell ref="D4:D5"/>
    <mergeCell ref="E4:E5"/>
    <mergeCell ref="F5:G5"/>
    <mergeCell ref="F6:G6"/>
    <mergeCell ref="F8:G8"/>
    <mergeCell ref="C15:D15"/>
    <mergeCell ref="C25:D25"/>
    <mergeCell ref="C50:G50"/>
  </mergeCells>
  <pageMargins left="0.7" right="0.7" top="0.75" bottom="0.75" header="0.3" footer="0.3"/>
  <pageSetup paperSize="9" scale="75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O51"/>
  <sheetViews>
    <sheetView view="pageBreakPreview" topLeftCell="A7" zoomScale="75" zoomScaleSheetLayoutView="75" workbookViewId="0">
      <selection activeCell="B42" sqref="B42"/>
    </sheetView>
  </sheetViews>
  <sheetFormatPr defaultRowHeight="15"/>
  <cols>
    <col min="1" max="1" width="12.7109375" style="796" customWidth="1"/>
    <col min="2" max="2" width="10.7109375" style="796" customWidth="1"/>
    <col min="3" max="3" width="50.7109375" style="796" customWidth="1"/>
    <col min="4" max="4" width="10.7109375" style="796" customWidth="1"/>
    <col min="5" max="7" width="12.7109375" style="796" customWidth="1"/>
    <col min="8" max="8" width="10.7109375" style="796" customWidth="1"/>
    <col min="9" max="9" width="12.7109375" style="796" customWidth="1"/>
    <col min="10" max="16384" width="9.140625" style="796"/>
  </cols>
  <sheetData>
    <row r="1" spans="1:9" s="735" customFormat="1" ht="15.95" customHeight="1">
      <c r="H1" s="736"/>
      <c r="I1" s="736"/>
    </row>
    <row r="2" spans="1:9" s="735" customFormat="1" ht="15.95" customHeight="1">
      <c r="A2" s="737"/>
      <c r="B2" s="1412" t="s">
        <v>0</v>
      </c>
      <c r="C2" s="1412"/>
      <c r="D2" s="1412"/>
      <c r="E2" s="1412"/>
      <c r="F2" s="1412"/>
      <c r="G2" s="1412"/>
      <c r="H2" s="736"/>
      <c r="I2" s="736"/>
    </row>
    <row r="3" spans="1:9" s="735" customFormat="1" ht="15.95" customHeight="1">
      <c r="A3" s="737"/>
      <c r="B3" s="1412"/>
      <c r="C3" s="1412"/>
      <c r="D3" s="1412"/>
      <c r="E3" s="1412"/>
      <c r="F3" s="1412"/>
      <c r="G3" s="1412"/>
      <c r="H3" s="736"/>
      <c r="I3" s="736"/>
    </row>
    <row r="4" spans="1:9" s="735" customFormat="1" ht="30" customHeight="1">
      <c r="A4" s="737"/>
      <c r="B4" s="1413"/>
      <c r="C4" s="1415" t="s">
        <v>1</v>
      </c>
      <c r="D4" s="1417" t="s">
        <v>2</v>
      </c>
      <c r="E4" s="1419" t="s">
        <v>3</v>
      </c>
      <c r="F4" s="738"/>
      <c r="G4" s="739"/>
      <c r="H4" s="736"/>
      <c r="I4" s="736"/>
    </row>
    <row r="5" spans="1:9" s="735" customFormat="1" ht="30" customHeight="1">
      <c r="A5" s="740"/>
      <c r="B5" s="1414"/>
      <c r="C5" s="1416"/>
      <c r="D5" s="1418"/>
      <c r="E5" s="1420"/>
      <c r="F5" s="1421" t="s">
        <v>4</v>
      </c>
      <c r="G5" s="1422"/>
      <c r="H5" s="736"/>
      <c r="I5" s="736"/>
    </row>
    <row r="6" spans="1:9" s="735" customFormat="1" ht="15.95" customHeight="1">
      <c r="A6" s="741"/>
      <c r="B6" s="742"/>
      <c r="C6" s="743"/>
      <c r="D6" s="744"/>
      <c r="E6" s="745"/>
      <c r="F6" s="1407" t="s">
        <v>5</v>
      </c>
      <c r="G6" s="1408"/>
      <c r="H6" s="736"/>
      <c r="I6" s="736"/>
    </row>
    <row r="7" spans="1:9" s="735" customFormat="1" ht="15.95" customHeight="1">
      <c r="A7" s="741"/>
      <c r="B7" s="746"/>
      <c r="C7" s="743"/>
      <c r="D7" s="744"/>
      <c r="E7" s="745"/>
      <c r="F7" s="747"/>
      <c r="G7" s="748"/>
      <c r="H7" s="736"/>
      <c r="I7" s="736"/>
    </row>
    <row r="8" spans="1:9" s="735" customFormat="1" ht="15.95" customHeight="1">
      <c r="A8" s="741"/>
      <c r="B8" s="746"/>
      <c r="C8" s="743"/>
      <c r="D8" s="744"/>
      <c r="E8" s="745"/>
      <c r="F8" s="1409"/>
      <c r="G8" s="1410"/>
      <c r="H8" s="736"/>
      <c r="I8" s="736"/>
    </row>
    <row r="9" spans="1:9" s="735" customFormat="1" ht="15.95" customHeight="1">
      <c r="A9" s="741"/>
      <c r="B9" s="746"/>
      <c r="C9" s="749"/>
      <c r="D9" s="744"/>
      <c r="E9" s="745"/>
      <c r="F9" s="738"/>
      <c r="G9" s="750"/>
      <c r="H9" s="736"/>
      <c r="I9" s="736"/>
    </row>
    <row r="10" spans="1:9" s="735" customFormat="1" ht="15.95" customHeight="1">
      <c r="A10" s="751"/>
      <c r="B10" s="752"/>
      <c r="C10" s="743"/>
      <c r="D10" s="744"/>
      <c r="E10" s="745"/>
      <c r="F10" s="738"/>
      <c r="G10" s="750"/>
      <c r="H10" s="736"/>
      <c r="I10" s="736"/>
    </row>
    <row r="11" spans="1:9" s="735" customFormat="1" ht="20.100000000000001" customHeight="1">
      <c r="A11" s="737"/>
      <c r="B11" s="753"/>
      <c r="C11" s="754" t="s">
        <v>41</v>
      </c>
      <c r="D11" s="739"/>
      <c r="E11" s="738"/>
      <c r="F11" s="738"/>
      <c r="G11" s="739"/>
      <c r="H11" s="736"/>
      <c r="I11" s="736"/>
    </row>
    <row r="12" spans="1:9" s="735" customFormat="1" ht="60" customHeight="1">
      <c r="A12" s="755" t="s">
        <v>6</v>
      </c>
      <c r="B12" s="756" t="s">
        <v>7</v>
      </c>
      <c r="C12" s="756" t="s">
        <v>8</v>
      </c>
      <c r="D12" s="756" t="s">
        <v>9</v>
      </c>
      <c r="E12" s="757" t="s">
        <v>10</v>
      </c>
      <c r="F12" s="756" t="s">
        <v>11</v>
      </c>
      <c r="G12" s="757" t="s">
        <v>12</v>
      </c>
      <c r="H12" s="736"/>
      <c r="I12" s="736"/>
    </row>
    <row r="13" spans="1:9" s="735" customFormat="1" ht="20.100000000000001" customHeight="1">
      <c r="A13" s="758"/>
      <c r="B13" s="759"/>
      <c r="C13" s="760">
        <v>45244</v>
      </c>
      <c r="D13" s="756"/>
      <c r="E13" s="757"/>
      <c r="F13" s="759"/>
      <c r="G13" s="757"/>
      <c r="H13" s="736"/>
      <c r="I13" s="736"/>
    </row>
    <row r="14" spans="1:9" s="753" customFormat="1" ht="15.95" customHeight="1">
      <c r="A14" s="758"/>
      <c r="B14" s="743"/>
      <c r="C14" s="761"/>
      <c r="D14" s="746"/>
      <c r="E14" s="762"/>
      <c r="F14" s="758"/>
      <c r="G14" s="762"/>
      <c r="H14" s="763"/>
      <c r="I14" s="764"/>
    </row>
    <row r="15" spans="1:9" s="720" customFormat="1" ht="15.95" customHeight="1">
      <c r="A15" s="713"/>
      <c r="B15" s="765">
        <v>200</v>
      </c>
      <c r="C15" s="766" t="s">
        <v>62</v>
      </c>
      <c r="D15" s="715"/>
      <c r="E15" s="767"/>
      <c r="F15" s="768"/>
      <c r="G15" s="716"/>
      <c r="H15" s="718"/>
      <c r="I15" s="719"/>
    </row>
    <row r="16" spans="1:9" s="720" customFormat="1" ht="15.95" customHeight="1">
      <c r="A16" s="713">
        <f t="shared" ref="A16:A21" si="0">E16*F16</f>
        <v>0.81399999999999995</v>
      </c>
      <c r="B16" s="714">
        <v>1</v>
      </c>
      <c r="C16" s="715" t="s">
        <v>63</v>
      </c>
      <c r="D16" s="714">
        <v>11</v>
      </c>
      <c r="E16" s="716">
        <f t="shared" ref="E16:E21" si="1">D16*B16/1000</f>
        <v>1.0999999999999999E-2</v>
      </c>
      <c r="F16" s="713">
        <v>74</v>
      </c>
      <c r="G16" s="769">
        <f>E16</f>
        <v>1.0999999999999999E-2</v>
      </c>
      <c r="H16" s="718">
        <f t="shared" ref="H16:H23" si="2">D16*B16/1000</f>
        <v>1.0999999999999999E-2</v>
      </c>
      <c r="I16" s="719">
        <f>G16*F16</f>
        <v>0.81399999999999995</v>
      </c>
    </row>
    <row r="17" spans="1:15" s="720" customFormat="1" ht="15.95" customHeight="1">
      <c r="A17" s="713">
        <f t="shared" si="0"/>
        <v>1.196</v>
      </c>
      <c r="B17" s="714">
        <v>1</v>
      </c>
      <c r="C17" s="715" t="s">
        <v>45</v>
      </c>
      <c r="D17" s="714">
        <v>13</v>
      </c>
      <c r="E17" s="716">
        <f t="shared" si="1"/>
        <v>1.2999999999999999E-2</v>
      </c>
      <c r="F17" s="713">
        <v>92</v>
      </c>
      <c r="G17" s="769">
        <f>E17</f>
        <v>1.2999999999999999E-2</v>
      </c>
      <c r="H17" s="718">
        <f t="shared" si="2"/>
        <v>1.2999999999999999E-2</v>
      </c>
      <c r="I17" s="719">
        <f>G17*F17</f>
        <v>1.196</v>
      </c>
    </row>
    <row r="18" spans="1:15" s="720" customFormat="1" ht="15.95" customHeight="1">
      <c r="A18" s="713">
        <f t="shared" si="0"/>
        <v>2.9849999999999999</v>
      </c>
      <c r="B18" s="714">
        <v>1</v>
      </c>
      <c r="C18" s="715" t="s">
        <v>34</v>
      </c>
      <c r="D18" s="714">
        <v>5</v>
      </c>
      <c r="E18" s="716">
        <f t="shared" si="1"/>
        <v>5.0000000000000001E-3</v>
      </c>
      <c r="F18" s="713">
        <v>597</v>
      </c>
      <c r="G18" s="717">
        <f>E18</f>
        <v>5.0000000000000001E-3</v>
      </c>
      <c r="H18" s="718">
        <f t="shared" si="2"/>
        <v>5.0000000000000001E-3</v>
      </c>
      <c r="I18" s="719">
        <f t="shared" ref="I18:I23" si="3">G18*F18</f>
        <v>2.9849999999999999</v>
      </c>
    </row>
    <row r="19" spans="1:15" s="720" customFormat="1" ht="15.95" customHeight="1">
      <c r="A19" s="713">
        <f t="shared" si="0"/>
        <v>9.89</v>
      </c>
      <c r="B19" s="714">
        <v>1</v>
      </c>
      <c r="C19" s="715" t="s">
        <v>35</v>
      </c>
      <c r="D19" s="714">
        <v>23</v>
      </c>
      <c r="E19" s="716">
        <f t="shared" si="1"/>
        <v>2.3E-2</v>
      </c>
      <c r="F19" s="713">
        <v>430</v>
      </c>
      <c r="G19" s="769">
        <f>E19</f>
        <v>2.3E-2</v>
      </c>
      <c r="H19" s="718">
        <f t="shared" si="2"/>
        <v>2.3E-2</v>
      </c>
      <c r="I19" s="719">
        <f t="shared" si="3"/>
        <v>9.89</v>
      </c>
    </row>
    <row r="20" spans="1:15" s="109" customFormat="1" ht="15.95" customHeight="1">
      <c r="A20" s="713">
        <f t="shared" si="0"/>
        <v>0.3725</v>
      </c>
      <c r="B20" s="714">
        <v>1</v>
      </c>
      <c r="C20" s="102" t="s">
        <v>36</v>
      </c>
      <c r="D20" s="103">
        <v>5</v>
      </c>
      <c r="E20" s="104">
        <f t="shared" si="1"/>
        <v>5.0000000000000001E-3</v>
      </c>
      <c r="F20" s="105">
        <v>74.5</v>
      </c>
      <c r="G20" s="106">
        <f>E20+E27</f>
        <v>1.4999999999999999E-2</v>
      </c>
      <c r="H20" s="107">
        <f t="shared" si="2"/>
        <v>5.0000000000000001E-3</v>
      </c>
      <c r="I20" s="108">
        <f t="shared" si="3"/>
        <v>1.1174999999999999</v>
      </c>
    </row>
    <row r="21" spans="1:15" s="720" customFormat="1" ht="15.95" customHeight="1">
      <c r="A21" s="713">
        <f t="shared" si="0"/>
        <v>1.6E-2</v>
      </c>
      <c r="B21" s="714">
        <v>1</v>
      </c>
      <c r="C21" s="715" t="s">
        <v>37</v>
      </c>
      <c r="D21" s="714">
        <v>1</v>
      </c>
      <c r="E21" s="716">
        <f t="shared" si="1"/>
        <v>1E-3</v>
      </c>
      <c r="F21" s="713">
        <v>16</v>
      </c>
      <c r="G21" s="717">
        <f>E21</f>
        <v>1E-3</v>
      </c>
      <c r="H21" s="718">
        <f t="shared" si="2"/>
        <v>1E-3</v>
      </c>
      <c r="I21" s="719">
        <f t="shared" si="3"/>
        <v>1.6E-2</v>
      </c>
    </row>
    <row r="22" spans="1:15" s="720" customFormat="1" ht="15.95" customHeight="1">
      <c r="A22" s="713">
        <f>SUM(A16:A21)</f>
        <v>15.2735</v>
      </c>
      <c r="B22" s="714"/>
      <c r="C22" s="715" t="s">
        <v>21</v>
      </c>
      <c r="D22" s="714"/>
      <c r="E22" s="716"/>
      <c r="F22" s="713"/>
      <c r="G22" s="717"/>
      <c r="H22" s="718">
        <f t="shared" si="2"/>
        <v>0</v>
      </c>
      <c r="I22" s="719">
        <f t="shared" si="3"/>
        <v>0</v>
      </c>
    </row>
    <row r="23" spans="1:15" s="720" customFormat="1" ht="15.95" customHeight="1">
      <c r="A23" s="770">
        <f>A22/B21</f>
        <v>15.2735</v>
      </c>
      <c r="B23" s="715"/>
      <c r="C23" s="715" t="s">
        <v>22</v>
      </c>
      <c r="D23" s="714"/>
      <c r="E23" s="716"/>
      <c r="F23" s="770">
        <f>A23</f>
        <v>15.2735</v>
      </c>
      <c r="G23" s="717"/>
      <c r="H23" s="718">
        <f t="shared" si="2"/>
        <v>0</v>
      </c>
      <c r="I23" s="719">
        <f t="shared" si="3"/>
        <v>0</v>
      </c>
    </row>
    <row r="24" spans="1:15" s="720" customFormat="1" ht="15.95" customHeight="1">
      <c r="A24" s="770"/>
      <c r="B24" s="715"/>
      <c r="C24" s="715"/>
      <c r="D24" s="714"/>
      <c r="E24" s="716"/>
      <c r="F24" s="770"/>
      <c r="G24" s="717"/>
      <c r="H24" s="718"/>
      <c r="I24" s="719"/>
    </row>
    <row r="25" spans="1:15" s="109" customFormat="1" ht="15.95" customHeight="1">
      <c r="A25" s="111"/>
      <c r="B25" s="112">
        <v>200</v>
      </c>
      <c r="C25" s="113" t="s">
        <v>38</v>
      </c>
      <c r="D25" s="114"/>
      <c r="E25" s="115"/>
      <c r="F25" s="116"/>
      <c r="G25" s="104"/>
      <c r="H25" s="107"/>
      <c r="I25" s="108"/>
      <c r="O25" s="109" t="s">
        <v>23</v>
      </c>
    </row>
    <row r="26" spans="1:15" s="109" customFormat="1" ht="15.95" customHeight="1">
      <c r="A26" s="105">
        <f>E26*F26</f>
        <v>0.47500000000000003</v>
      </c>
      <c r="B26" s="103">
        <v>1</v>
      </c>
      <c r="C26" s="102" t="s">
        <v>39</v>
      </c>
      <c r="D26" s="103">
        <v>1</v>
      </c>
      <c r="E26" s="104">
        <f>D26*B26/1000</f>
        <v>1E-3</v>
      </c>
      <c r="F26" s="105">
        <v>475</v>
      </c>
      <c r="G26" s="106">
        <f>E26+E44</f>
        <v>1E-3</v>
      </c>
      <c r="H26" s="107">
        <f>D26*B26/1000</f>
        <v>1E-3</v>
      </c>
      <c r="I26" s="108">
        <f>G26*F26</f>
        <v>0.47500000000000003</v>
      </c>
    </row>
    <row r="27" spans="1:15" s="109" customFormat="1" ht="15.95" customHeight="1">
      <c r="A27" s="105">
        <f>E27*F27</f>
        <v>0.745</v>
      </c>
      <c r="B27" s="103">
        <v>1</v>
      </c>
      <c r="C27" s="102" t="s">
        <v>36</v>
      </c>
      <c r="D27" s="103">
        <v>10</v>
      </c>
      <c r="E27" s="104">
        <f>D27*B27/1000</f>
        <v>0.01</v>
      </c>
      <c r="F27" s="105">
        <v>74.5</v>
      </c>
      <c r="G27" s="106"/>
      <c r="H27" s="107">
        <f>D27*B27/1000</f>
        <v>0.01</v>
      </c>
      <c r="I27" s="108">
        <f>G27*F27</f>
        <v>0</v>
      </c>
    </row>
    <row r="28" spans="1:15" s="109" customFormat="1" ht="15.95" customHeight="1">
      <c r="A28" s="105">
        <f>SUM(A26:A27)</f>
        <v>1.22</v>
      </c>
      <c r="B28" s="114"/>
      <c r="C28" s="114" t="s">
        <v>21</v>
      </c>
      <c r="D28" s="103"/>
      <c r="E28" s="104"/>
      <c r="F28" s="105"/>
      <c r="G28" s="115"/>
      <c r="H28" s="107">
        <f>D28*B28/1000</f>
        <v>0</v>
      </c>
      <c r="I28" s="108">
        <f>G28*F28</f>
        <v>0</v>
      </c>
    </row>
    <row r="29" spans="1:15" s="109" customFormat="1" ht="15.95" customHeight="1">
      <c r="A29" s="117">
        <f>A28/B26</f>
        <v>1.22</v>
      </c>
      <c r="B29" s="118"/>
      <c r="C29" s="114" t="s">
        <v>22</v>
      </c>
      <c r="D29" s="103"/>
      <c r="E29" s="104"/>
      <c r="F29" s="117">
        <f>A29</f>
        <v>1.22</v>
      </c>
      <c r="G29" s="115"/>
      <c r="H29" s="107">
        <f>D29*B29/1000</f>
        <v>0</v>
      </c>
      <c r="I29" s="108">
        <f>G29*F29</f>
        <v>0</v>
      </c>
    </row>
    <row r="30" spans="1:15" s="109" customFormat="1" ht="15.95" customHeight="1">
      <c r="A30" s="117"/>
      <c r="B30" s="114"/>
      <c r="C30" s="119"/>
      <c r="D30" s="120"/>
      <c r="E30" s="104"/>
      <c r="F30" s="117"/>
      <c r="G30" s="104"/>
      <c r="H30" s="107"/>
      <c r="I30" s="108"/>
    </row>
    <row r="31" spans="1:15" s="779" customFormat="1" ht="15.95" customHeight="1">
      <c r="A31" s="771"/>
      <c r="B31" s="772">
        <v>30</v>
      </c>
      <c r="C31" s="773" t="s">
        <v>40</v>
      </c>
      <c r="D31" s="774"/>
      <c r="E31" s="775"/>
      <c r="F31" s="776"/>
      <c r="G31" s="775"/>
      <c r="H31" s="777"/>
      <c r="I31" s="778"/>
    </row>
    <row r="32" spans="1:15" s="779" customFormat="1" ht="15.95" customHeight="1">
      <c r="A32" s="780">
        <f>E32*F32</f>
        <v>2.847</v>
      </c>
      <c r="B32" s="781">
        <v>1</v>
      </c>
      <c r="C32" s="782" t="s">
        <v>40</v>
      </c>
      <c r="D32" s="781">
        <v>30</v>
      </c>
      <c r="E32" s="783">
        <f>D32*B32/1000</f>
        <v>0.03</v>
      </c>
      <c r="F32" s="780">
        <v>94.9</v>
      </c>
      <c r="G32" s="784">
        <f>E32+E50</f>
        <v>0.03</v>
      </c>
      <c r="H32" s="777">
        <f>D32*B32/1000</f>
        <v>0.03</v>
      </c>
      <c r="I32" s="778">
        <f>G32*F32</f>
        <v>2.847</v>
      </c>
    </row>
    <row r="33" spans="1:9" s="779" customFormat="1" ht="15.95" customHeight="1">
      <c r="A33" s="780">
        <f>SUM(A32)</f>
        <v>2.847</v>
      </c>
      <c r="B33" s="774"/>
      <c r="C33" s="774" t="s">
        <v>21</v>
      </c>
      <c r="D33" s="781"/>
      <c r="E33" s="783"/>
      <c r="F33" s="780"/>
      <c r="G33" s="775"/>
      <c r="H33" s="777">
        <f>D33*B33/1000</f>
        <v>0</v>
      </c>
      <c r="I33" s="778">
        <f>G33*F33</f>
        <v>0</v>
      </c>
    </row>
    <row r="34" spans="1:9" s="779" customFormat="1" ht="15.95" customHeight="1">
      <c r="A34" s="785">
        <f>A33/B32</f>
        <v>2.847</v>
      </c>
      <c r="B34" s="786"/>
      <c r="C34" s="774" t="s">
        <v>22</v>
      </c>
      <c r="D34" s="781"/>
      <c r="E34" s="783"/>
      <c r="F34" s="785">
        <f>A34</f>
        <v>2.847</v>
      </c>
      <c r="G34" s="775"/>
      <c r="H34" s="777">
        <f>D34*B34/1000</f>
        <v>0</v>
      </c>
      <c r="I34" s="778">
        <f>G34*F34</f>
        <v>0</v>
      </c>
    </row>
    <row r="35" spans="1:9" s="753" customFormat="1" ht="15.95" customHeight="1">
      <c r="A35" s="758"/>
      <c r="B35" s="749"/>
      <c r="C35" s="743"/>
      <c r="D35" s="742"/>
      <c r="E35" s="762"/>
      <c r="F35" s="758"/>
      <c r="G35" s="744"/>
      <c r="H35" s="763"/>
      <c r="I35" s="764"/>
    </row>
    <row r="36" spans="1:9" s="753" customFormat="1" ht="15.95" customHeight="1">
      <c r="A36" s="787"/>
      <c r="B36" s="788">
        <v>22</v>
      </c>
      <c r="C36" s="789" t="s">
        <v>26</v>
      </c>
      <c r="D36" s="743"/>
      <c r="E36" s="744"/>
      <c r="F36" s="790"/>
      <c r="G36" s="744"/>
      <c r="H36" s="763"/>
      <c r="I36" s="764"/>
    </row>
    <row r="37" spans="1:9" s="753" customFormat="1" ht="15.95" customHeight="1">
      <c r="A37" s="791">
        <f>E37*F37</f>
        <v>1.9124999999999999</v>
      </c>
      <c r="B37" s="742">
        <v>1</v>
      </c>
      <c r="C37" s="792" t="s">
        <v>27</v>
      </c>
      <c r="D37" s="742">
        <v>22.5</v>
      </c>
      <c r="E37" s="762">
        <f>D37*B37/1000</f>
        <v>2.2499999999999999E-2</v>
      </c>
      <c r="F37" s="791">
        <v>85</v>
      </c>
      <c r="G37" s="793">
        <f>E37</f>
        <v>2.2499999999999999E-2</v>
      </c>
      <c r="H37" s="763">
        <f>D37*B37/1000</f>
        <v>2.2499999999999999E-2</v>
      </c>
      <c r="I37" s="764">
        <f>G37*F37</f>
        <v>1.9124999999999999</v>
      </c>
    </row>
    <row r="38" spans="1:9" s="753" customFormat="1" ht="15.95" customHeight="1">
      <c r="A38" s="791">
        <f>SUM(A37)</f>
        <v>1.9124999999999999</v>
      </c>
      <c r="B38" s="743"/>
      <c r="C38" s="743" t="s">
        <v>21</v>
      </c>
      <c r="D38" s="742"/>
      <c r="E38" s="762"/>
      <c r="F38" s="791"/>
      <c r="G38" s="744"/>
      <c r="H38" s="763">
        <f>D38*B38/1000</f>
        <v>0</v>
      </c>
      <c r="I38" s="764">
        <f>G38*F38</f>
        <v>0</v>
      </c>
    </row>
    <row r="39" spans="1:9" s="753" customFormat="1" ht="15.95" customHeight="1">
      <c r="A39" s="758">
        <f>A38/B37</f>
        <v>1.9124999999999999</v>
      </c>
      <c r="B39" s="749"/>
      <c r="C39" s="743" t="s">
        <v>22</v>
      </c>
      <c r="D39" s="742"/>
      <c r="E39" s="762"/>
      <c r="F39" s="758">
        <f>A39</f>
        <v>1.9124999999999999</v>
      </c>
      <c r="G39" s="744"/>
      <c r="H39" s="763">
        <f>D39*B39/1000</f>
        <v>0</v>
      </c>
      <c r="I39" s="764">
        <f>G39*F39</f>
        <v>0</v>
      </c>
    </row>
    <row r="40" spans="1:9" s="753" customFormat="1" ht="15.95" customHeight="1">
      <c r="A40" s="758"/>
      <c r="B40" s="749"/>
      <c r="C40" s="743"/>
      <c r="D40" s="742"/>
      <c r="E40" s="762"/>
      <c r="F40" s="758"/>
      <c r="G40" s="744"/>
      <c r="H40" s="763"/>
      <c r="I40" s="764"/>
    </row>
    <row r="41" spans="1:9" s="753" customFormat="1" ht="15.95" customHeight="1">
      <c r="A41" s="787"/>
      <c r="B41" s="788">
        <v>23</v>
      </c>
      <c r="C41" s="789" t="s">
        <v>28</v>
      </c>
      <c r="D41" s="743"/>
      <c r="E41" s="744"/>
      <c r="F41" s="790"/>
      <c r="G41" s="744"/>
      <c r="H41" s="763"/>
      <c r="I41" s="764"/>
    </row>
    <row r="42" spans="1:9" s="753" customFormat="1" ht="15.95" customHeight="1">
      <c r="A42" s="791">
        <f>E42*F42</f>
        <v>1.748</v>
      </c>
      <c r="B42" s="742">
        <v>1</v>
      </c>
      <c r="C42" s="792" t="s">
        <v>29</v>
      </c>
      <c r="D42" s="742">
        <v>23</v>
      </c>
      <c r="E42" s="762">
        <f>D42*B42/1000</f>
        <v>2.3E-2</v>
      </c>
      <c r="F42" s="791">
        <v>76</v>
      </c>
      <c r="G42" s="793">
        <f>E42</f>
        <v>2.3E-2</v>
      </c>
      <c r="H42" s="763">
        <f>D42*B42/1000</f>
        <v>2.3E-2</v>
      </c>
      <c r="I42" s="764">
        <f>G42*F42</f>
        <v>1.748</v>
      </c>
    </row>
    <row r="43" spans="1:9" s="753" customFormat="1" ht="15.95" customHeight="1">
      <c r="A43" s="791">
        <f>SUM(A42)</f>
        <v>1.748</v>
      </c>
      <c r="B43" s="743"/>
      <c r="C43" s="743" t="s">
        <v>21</v>
      </c>
      <c r="D43" s="742"/>
      <c r="E43" s="762"/>
      <c r="F43" s="791"/>
      <c r="G43" s="744"/>
      <c r="H43" s="763">
        <f>D43*B43/1000</f>
        <v>0</v>
      </c>
      <c r="I43" s="764">
        <f>G43*F43</f>
        <v>0</v>
      </c>
    </row>
    <row r="44" spans="1:9" s="753" customFormat="1" ht="15.95" customHeight="1">
      <c r="A44" s="758">
        <f>A43/B42</f>
        <v>1.748</v>
      </c>
      <c r="B44" s="749"/>
      <c r="C44" s="743" t="s">
        <v>22</v>
      </c>
      <c r="D44" s="742"/>
      <c r="E44" s="762"/>
      <c r="F44" s="758">
        <f>A44</f>
        <v>1.748</v>
      </c>
      <c r="G44" s="744"/>
      <c r="H44" s="763">
        <f>D44*B44/1000</f>
        <v>0</v>
      </c>
      <c r="I44" s="764">
        <f>G44*F44</f>
        <v>0</v>
      </c>
    </row>
    <row r="45" spans="1:9" s="753" customFormat="1" ht="15.95" customHeight="1">
      <c r="A45" s="758"/>
      <c r="B45" s="749"/>
      <c r="C45" s="743"/>
      <c r="D45" s="742"/>
      <c r="E45" s="762"/>
      <c r="F45" s="758"/>
      <c r="G45" s="744"/>
      <c r="H45" s="763"/>
      <c r="I45" s="764"/>
    </row>
    <row r="46" spans="1:9" s="753" customFormat="1" ht="15.95" customHeight="1">
      <c r="A46" s="758">
        <f>A43+A38+A22+A28+A33</f>
        <v>23.001000000000001</v>
      </c>
      <c r="B46" s="743"/>
      <c r="C46" s="749" t="s">
        <v>30</v>
      </c>
      <c r="D46" s="743"/>
      <c r="E46" s="744"/>
      <c r="F46" s="758">
        <f>F47*B42</f>
        <v>23.001000000000001</v>
      </c>
      <c r="G46" s="744"/>
      <c r="H46" s="741"/>
      <c r="I46" s="764">
        <f>SUM(I14:I45)</f>
        <v>23.001000000000005</v>
      </c>
    </row>
    <row r="47" spans="1:9" s="753" customFormat="1" ht="15.95" customHeight="1">
      <c r="A47" s="758">
        <f>A46/B42</f>
        <v>23.001000000000001</v>
      </c>
      <c r="B47" s="743"/>
      <c r="C47" s="749" t="s">
        <v>22</v>
      </c>
      <c r="D47" s="743"/>
      <c r="E47" s="744"/>
      <c r="F47" s="758">
        <f>A47</f>
        <v>23.001000000000001</v>
      </c>
      <c r="G47" s="744"/>
      <c r="H47" s="763"/>
      <c r="I47" s="764"/>
    </row>
    <row r="48" spans="1:9" s="753" customFormat="1" ht="15.95" customHeight="1">
      <c r="C48" s="1411" t="s">
        <v>84</v>
      </c>
      <c r="D48" s="1411"/>
      <c r="E48" s="1411"/>
      <c r="F48" s="1411"/>
      <c r="G48" s="1411"/>
      <c r="H48" s="794"/>
      <c r="I48" s="736"/>
    </row>
    <row r="49" spans="2:9" s="753" customFormat="1" ht="15.95" customHeight="1">
      <c r="C49" s="1411" t="s">
        <v>32</v>
      </c>
      <c r="D49" s="1411"/>
      <c r="E49" s="1411"/>
      <c r="F49" s="1411"/>
      <c r="G49" s="1411"/>
      <c r="H49" s="794"/>
      <c r="I49" s="736"/>
    </row>
    <row r="50" spans="2:9" s="753" customFormat="1" ht="15.95" customHeight="1">
      <c r="B50" s="795"/>
      <c r="C50" s="795" t="s">
        <v>33</v>
      </c>
      <c r="D50" s="795"/>
      <c r="E50" s="795"/>
      <c r="F50" s="795"/>
      <c r="G50" s="795"/>
      <c r="H50" s="736"/>
      <c r="I50" s="736"/>
    </row>
    <row r="51" spans="2:9" s="735" customFormat="1"/>
  </sheetData>
  <mergeCells count="11">
    <mergeCell ref="F6:G6"/>
    <mergeCell ref="F8:G8"/>
    <mergeCell ref="C48:G48"/>
    <mergeCell ref="C49:G49"/>
    <mergeCell ref="B2:G2"/>
    <mergeCell ref="B3:G3"/>
    <mergeCell ref="B4:B5"/>
    <mergeCell ref="C4:C5"/>
    <mergeCell ref="D4:D5"/>
    <mergeCell ref="E4:E5"/>
    <mergeCell ref="F5:G5"/>
  </mergeCells>
  <pageMargins left="0.7" right="0.7" top="0.75" bottom="0.75" header="0.3" footer="0.3"/>
  <pageSetup paperSize="9" scale="68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O52"/>
  <sheetViews>
    <sheetView view="pageBreakPreview" topLeftCell="A4" zoomScale="60" workbookViewId="0">
      <selection activeCell="F19" sqref="F19"/>
    </sheetView>
  </sheetViews>
  <sheetFormatPr defaultRowHeight="15"/>
  <cols>
    <col min="1" max="1" width="12.85546875" customWidth="1"/>
    <col min="3" max="3" width="64.7109375" customWidth="1"/>
    <col min="6" max="6" width="12.85546875" customWidth="1"/>
    <col min="9" max="9" width="12.7109375" customWidth="1"/>
  </cols>
  <sheetData>
    <row r="1" spans="1:9" s="645" customFormat="1">
      <c r="H1" s="646"/>
      <c r="I1" s="646"/>
    </row>
    <row r="2" spans="1:9" s="645" customFormat="1" ht="15.75">
      <c r="A2" s="647"/>
      <c r="B2" s="1390" t="s">
        <v>0</v>
      </c>
      <c r="C2" s="1390"/>
      <c r="D2" s="1390"/>
      <c r="E2" s="1390"/>
      <c r="F2" s="1390"/>
      <c r="G2" s="1390"/>
      <c r="H2" s="646"/>
      <c r="I2" s="646"/>
    </row>
    <row r="3" spans="1:9" s="645" customFormat="1" ht="12.75" customHeight="1">
      <c r="A3" s="647"/>
      <c r="B3" s="1390"/>
      <c r="C3" s="1390"/>
      <c r="D3" s="1390"/>
      <c r="E3" s="1390"/>
      <c r="F3" s="1390"/>
      <c r="G3" s="1390"/>
      <c r="H3" s="646"/>
      <c r="I3" s="646"/>
    </row>
    <row r="4" spans="1:9" s="645" customFormat="1" ht="30" customHeight="1">
      <c r="A4" s="647"/>
      <c r="B4" s="1391"/>
      <c r="C4" s="1393" t="s">
        <v>1</v>
      </c>
      <c r="D4" s="1395" t="s">
        <v>2</v>
      </c>
      <c r="E4" s="1397" t="s">
        <v>3</v>
      </c>
      <c r="F4" s="648"/>
      <c r="G4" s="649"/>
      <c r="H4" s="646"/>
      <c r="I4" s="646"/>
    </row>
    <row r="5" spans="1:9" s="645" customFormat="1" ht="40.5" customHeight="1">
      <c r="A5" s="650"/>
      <c r="B5" s="1392"/>
      <c r="C5" s="1394"/>
      <c r="D5" s="1396"/>
      <c r="E5" s="1398"/>
      <c r="F5" s="1399" t="s">
        <v>4</v>
      </c>
      <c r="G5" s="1400"/>
      <c r="H5" s="646"/>
      <c r="I5" s="646"/>
    </row>
    <row r="6" spans="1:9" s="645" customFormat="1">
      <c r="A6" s="651"/>
      <c r="B6" s="652"/>
      <c r="C6" s="653"/>
      <c r="D6" s="654"/>
      <c r="E6" s="655"/>
      <c r="F6" s="1401" t="s">
        <v>5</v>
      </c>
      <c r="G6" s="1402"/>
      <c r="H6" s="646"/>
      <c r="I6" s="646"/>
    </row>
    <row r="7" spans="1:9" s="645" customFormat="1">
      <c r="A7" s="651"/>
      <c r="B7" s="656"/>
      <c r="C7" s="653"/>
      <c r="D7" s="654"/>
      <c r="E7" s="655"/>
      <c r="F7" s="657"/>
      <c r="G7" s="658"/>
      <c r="H7" s="646"/>
      <c r="I7" s="646"/>
    </row>
    <row r="8" spans="1:9" s="645" customFormat="1">
      <c r="A8" s="651"/>
      <c r="B8" s="656"/>
      <c r="C8" s="653"/>
      <c r="D8" s="654"/>
      <c r="E8" s="655"/>
      <c r="F8" s="1403"/>
      <c r="G8" s="1404"/>
      <c r="H8" s="646"/>
      <c r="I8" s="646"/>
    </row>
    <row r="9" spans="1:9" s="645" customFormat="1" ht="14.25" customHeight="1">
      <c r="A9" s="651"/>
      <c r="B9" s="656"/>
      <c r="C9" s="659"/>
      <c r="D9" s="654"/>
      <c r="E9" s="655"/>
      <c r="F9" s="648"/>
      <c r="G9" s="660"/>
      <c r="H9" s="646"/>
      <c r="I9" s="646"/>
    </row>
    <row r="10" spans="1:9" s="645" customFormat="1" ht="13.5" customHeight="1">
      <c r="A10" s="661"/>
      <c r="B10" s="662"/>
      <c r="C10" s="653"/>
      <c r="D10" s="654"/>
      <c r="E10" s="655"/>
      <c r="F10" s="648"/>
      <c r="G10" s="660"/>
      <c r="H10" s="646"/>
      <c r="I10" s="646"/>
    </row>
    <row r="11" spans="1:9" s="645" customFormat="1" ht="18" customHeight="1">
      <c r="A11" s="647"/>
      <c r="B11" s="663"/>
      <c r="C11" s="664" t="s">
        <v>95</v>
      </c>
      <c r="D11" s="649"/>
      <c r="E11" s="648"/>
      <c r="F11" s="648"/>
      <c r="G11" s="649"/>
      <c r="H11" s="646"/>
      <c r="I11" s="646"/>
    </row>
    <row r="12" spans="1:9" s="645" customFormat="1" ht="75">
      <c r="A12" s="665" t="s">
        <v>6</v>
      </c>
      <c r="B12" s="666" t="s">
        <v>7</v>
      </c>
      <c r="C12" s="666" t="s">
        <v>8</v>
      </c>
      <c r="D12" s="666" t="s">
        <v>9</v>
      </c>
      <c r="E12" s="667" t="s">
        <v>10</v>
      </c>
      <c r="F12" s="666" t="s">
        <v>11</v>
      </c>
      <c r="G12" s="667" t="s">
        <v>12</v>
      </c>
      <c r="H12" s="646"/>
      <c r="I12" s="646"/>
    </row>
    <row r="13" spans="1:9" s="645" customFormat="1" ht="20.25">
      <c r="A13" s="668"/>
      <c r="B13" s="669"/>
      <c r="C13" s="670">
        <v>45244</v>
      </c>
      <c r="D13" s="666"/>
      <c r="E13" s="667"/>
      <c r="F13" s="669"/>
      <c r="G13" s="667"/>
      <c r="H13" s="646"/>
      <c r="I13" s="646"/>
    </row>
    <row r="14" spans="1:9" s="679" customFormat="1" ht="20.25">
      <c r="A14" s="671"/>
      <c r="B14" s="672"/>
      <c r="C14" s="673" t="s">
        <v>49</v>
      </c>
      <c r="D14" s="674"/>
      <c r="E14" s="675"/>
      <c r="F14" s="671"/>
      <c r="G14" s="676"/>
      <c r="H14" s="677"/>
      <c r="I14" s="678"/>
    </row>
    <row r="15" spans="1:9" s="663" customFormat="1" ht="15.75">
      <c r="A15" s="680"/>
      <c r="B15" s="681" t="s">
        <v>13</v>
      </c>
      <c r="C15" s="1405" t="s">
        <v>14</v>
      </c>
      <c r="D15" s="1406"/>
      <c r="E15" s="682"/>
      <c r="F15" s="652"/>
      <c r="G15" s="682"/>
      <c r="H15" s="683"/>
      <c r="I15" s="684"/>
    </row>
    <row r="16" spans="1:9" s="692" customFormat="1">
      <c r="A16" s="685">
        <f>E16*F16</f>
        <v>212.12099999999998</v>
      </c>
      <c r="B16" s="686">
        <v>7</v>
      </c>
      <c r="C16" s="687" t="s">
        <v>15</v>
      </c>
      <c r="D16" s="686">
        <v>84</v>
      </c>
      <c r="E16" s="688">
        <f>D16*B16/1000</f>
        <v>0.58799999999999997</v>
      </c>
      <c r="F16" s="685">
        <v>360.75</v>
      </c>
      <c r="G16" s="689">
        <f t="shared" ref="G16:G17" si="0">E16</f>
        <v>0.58799999999999997</v>
      </c>
      <c r="H16" s="690">
        <f t="shared" ref="H16:H17" si="1">D16*B16/1000</f>
        <v>0.58799999999999997</v>
      </c>
      <c r="I16" s="691">
        <f t="shared" ref="I16:I17" si="2">G16*F16</f>
        <v>212.12099999999998</v>
      </c>
    </row>
    <row r="17" spans="1:15" s="700" customFormat="1">
      <c r="A17" s="693">
        <f t="shared" ref="A17" si="3">E17*F17</f>
        <v>3.1920000000000002</v>
      </c>
      <c r="B17" s="686">
        <v>7</v>
      </c>
      <c r="C17" s="694" t="s">
        <v>88</v>
      </c>
      <c r="D17" s="695">
        <v>12</v>
      </c>
      <c r="E17" s="696">
        <f t="shared" ref="E17" si="4">D17*B17/1000</f>
        <v>8.4000000000000005E-2</v>
      </c>
      <c r="F17" s="693">
        <v>38</v>
      </c>
      <c r="G17" s="697">
        <f t="shared" si="0"/>
        <v>8.4000000000000005E-2</v>
      </c>
      <c r="H17" s="698">
        <f t="shared" si="1"/>
        <v>8.4000000000000005E-2</v>
      </c>
      <c r="I17" s="699">
        <f t="shared" si="2"/>
        <v>3.1920000000000002</v>
      </c>
    </row>
    <row r="18" spans="1:15" s="663" customFormat="1">
      <c r="A18" s="680">
        <f>E18*F18</f>
        <v>4.2647500000000003</v>
      </c>
      <c r="B18" s="686">
        <v>7</v>
      </c>
      <c r="C18" s="701" t="s">
        <v>143</v>
      </c>
      <c r="D18" s="652">
        <v>5</v>
      </c>
      <c r="E18" s="682">
        <f>D18*B18/1000</f>
        <v>3.5000000000000003E-2</v>
      </c>
      <c r="F18" s="680">
        <v>121.85</v>
      </c>
      <c r="G18" s="702">
        <f>E18</f>
        <v>3.5000000000000003E-2</v>
      </c>
      <c r="H18" s="683">
        <f>D18*B18/1000</f>
        <v>3.5000000000000003E-2</v>
      </c>
      <c r="I18" s="684">
        <f>G18*F18</f>
        <v>4.2647500000000003</v>
      </c>
    </row>
    <row r="19" spans="1:15" s="663" customFormat="1">
      <c r="A19" s="680">
        <f>E19*F19</f>
        <v>0.40600000000000003</v>
      </c>
      <c r="B19" s="686">
        <v>7</v>
      </c>
      <c r="C19" s="701" t="s">
        <v>18</v>
      </c>
      <c r="D19" s="652">
        <v>2</v>
      </c>
      <c r="E19" s="682">
        <f>D19*B19/1000</f>
        <v>1.4E-2</v>
      </c>
      <c r="F19" s="680">
        <v>29</v>
      </c>
      <c r="G19" s="702">
        <f>E19</f>
        <v>1.4E-2</v>
      </c>
      <c r="H19" s="683">
        <f t="shared" ref="H19" si="5">D19*B19/1000</f>
        <v>1.4E-2</v>
      </c>
      <c r="I19" s="684">
        <f t="shared" ref="I19" si="6">G19*F19</f>
        <v>0.40600000000000003</v>
      </c>
    </row>
    <row r="20" spans="1:15" s="710" customFormat="1">
      <c r="A20" s="703">
        <f t="shared" ref="A20" si="7">E20*F20</f>
        <v>6.4512</v>
      </c>
      <c r="B20" s="686">
        <v>7</v>
      </c>
      <c r="C20" s="704" t="s">
        <v>19</v>
      </c>
      <c r="D20" s="705">
        <v>8</v>
      </c>
      <c r="E20" s="706">
        <f t="shared" ref="E20" si="8">D20*B20/1000</f>
        <v>5.6000000000000001E-2</v>
      </c>
      <c r="F20" s="703">
        <v>115.2</v>
      </c>
      <c r="G20" s="707">
        <f t="shared" ref="G20" si="9">E20</f>
        <v>5.6000000000000001E-2</v>
      </c>
      <c r="H20" s="708">
        <f>D20*B20/1000</f>
        <v>5.6000000000000001E-2</v>
      </c>
      <c r="I20" s="709">
        <f>G20*F20</f>
        <v>6.4512</v>
      </c>
    </row>
    <row r="21" spans="1:15" s="663" customFormat="1">
      <c r="A21" s="680">
        <f>E21*F21</f>
        <v>0.112</v>
      </c>
      <c r="B21" s="686">
        <v>7</v>
      </c>
      <c r="C21" s="701" t="s">
        <v>20</v>
      </c>
      <c r="D21" s="652">
        <v>1</v>
      </c>
      <c r="E21" s="682">
        <f>B21*D21/1000</f>
        <v>7.0000000000000001E-3</v>
      </c>
      <c r="F21" s="680">
        <v>16</v>
      </c>
      <c r="G21" s="702">
        <f>E21+E28</f>
        <v>1.4E-2</v>
      </c>
      <c r="H21" s="683">
        <f>D21*B21/1000</f>
        <v>7.0000000000000001E-3</v>
      </c>
      <c r="I21" s="684">
        <f>G21*F21</f>
        <v>0.224</v>
      </c>
    </row>
    <row r="22" spans="1:15" s="663" customFormat="1">
      <c r="A22" s="680">
        <f>SUM(A16:A21)</f>
        <v>226.54694999999998</v>
      </c>
      <c r="B22" s="652"/>
      <c r="C22" s="711" t="s">
        <v>21</v>
      </c>
      <c r="D22" s="652"/>
      <c r="E22" s="682"/>
      <c r="F22" s="680"/>
      <c r="G22" s="702"/>
      <c r="H22" s="683">
        <f>D22*B22/1000</f>
        <v>0</v>
      </c>
      <c r="I22" s="684">
        <f>G22*F22</f>
        <v>0</v>
      </c>
    </row>
    <row r="23" spans="1:15" s="663" customFormat="1" ht="15.75">
      <c r="A23" s="668">
        <f>A22/B21</f>
        <v>32.363849999999999</v>
      </c>
      <c r="B23" s="652"/>
      <c r="C23" s="711" t="s">
        <v>22</v>
      </c>
      <c r="D23" s="652"/>
      <c r="E23" s="682"/>
      <c r="F23" s="668">
        <f>A23</f>
        <v>32.363849999999999</v>
      </c>
      <c r="G23" s="702"/>
      <c r="H23" s="683">
        <f>D23*B23/1000</f>
        <v>0</v>
      </c>
      <c r="I23" s="684">
        <f>G23*F23</f>
        <v>0</v>
      </c>
    </row>
    <row r="24" spans="1:15" s="663" customFormat="1" ht="15.75">
      <c r="A24" s="668"/>
      <c r="B24" s="652"/>
      <c r="C24" s="712"/>
      <c r="D24" s="656"/>
      <c r="E24" s="682"/>
      <c r="F24" s="668"/>
      <c r="G24" s="702"/>
      <c r="H24" s="683"/>
      <c r="I24" s="684"/>
    </row>
    <row r="25" spans="1:15" s="663" customFormat="1" ht="15.75">
      <c r="A25" s="680"/>
      <c r="B25" s="681">
        <v>150</v>
      </c>
      <c r="C25" s="1405" t="s">
        <v>144</v>
      </c>
      <c r="D25" s="1406"/>
      <c r="E25" s="682"/>
      <c r="F25" s="652"/>
      <c r="G25" s="682"/>
      <c r="H25" s="683"/>
      <c r="I25" s="684"/>
    </row>
    <row r="26" spans="1:15" s="663" customFormat="1">
      <c r="A26" s="680">
        <f>E26*F26</f>
        <v>21.518000000000001</v>
      </c>
      <c r="B26" s="652">
        <v>7</v>
      </c>
      <c r="C26" s="653" t="s">
        <v>55</v>
      </c>
      <c r="D26" s="652">
        <v>53</v>
      </c>
      <c r="E26" s="682">
        <f>B26*D26/1000</f>
        <v>0.371</v>
      </c>
      <c r="F26" s="680">
        <v>58</v>
      </c>
      <c r="G26" s="702">
        <f>E26</f>
        <v>0.371</v>
      </c>
      <c r="H26" s="683">
        <f t="shared" ref="H26:H30" si="10">D26*B26/1000</f>
        <v>0.371</v>
      </c>
      <c r="I26" s="684">
        <f t="shared" ref="I26:I30" si="11">G26*F26</f>
        <v>21.518000000000001</v>
      </c>
    </row>
    <row r="27" spans="1:15" s="720" customFormat="1" ht="15.95" customHeight="1">
      <c r="A27" s="713">
        <f t="shared" ref="A27" si="12">E27*F27</f>
        <v>20.8306</v>
      </c>
      <c r="B27" s="714">
        <v>7</v>
      </c>
      <c r="C27" s="715" t="s">
        <v>34</v>
      </c>
      <c r="D27" s="714">
        <v>5</v>
      </c>
      <c r="E27" s="716">
        <f t="shared" ref="E27" si="13">D27*B27/1000</f>
        <v>3.5000000000000003E-2</v>
      </c>
      <c r="F27" s="713">
        <v>595.16</v>
      </c>
      <c r="G27" s="717">
        <f>E27+E77</f>
        <v>3.5000000000000003E-2</v>
      </c>
      <c r="H27" s="718">
        <f t="shared" si="10"/>
        <v>3.5000000000000003E-2</v>
      </c>
      <c r="I27" s="719">
        <f t="shared" si="11"/>
        <v>20.8306</v>
      </c>
    </row>
    <row r="28" spans="1:15" s="663" customFormat="1">
      <c r="A28" s="680">
        <f>E28*F28</f>
        <v>0.112</v>
      </c>
      <c r="B28" s="652">
        <v>7</v>
      </c>
      <c r="C28" s="701" t="s">
        <v>20</v>
      </c>
      <c r="D28" s="652">
        <v>1</v>
      </c>
      <c r="E28" s="682">
        <f>B28*D28/1000</f>
        <v>7.0000000000000001E-3</v>
      </c>
      <c r="F28" s="680">
        <v>16</v>
      </c>
      <c r="G28" s="702"/>
      <c r="H28" s="683">
        <f t="shared" si="10"/>
        <v>7.0000000000000001E-3</v>
      </c>
      <c r="I28" s="684">
        <f t="shared" si="11"/>
        <v>0</v>
      </c>
    </row>
    <row r="29" spans="1:15" s="663" customFormat="1">
      <c r="A29" s="680">
        <f>SUM(A26:A28)</f>
        <v>42.460600000000007</v>
      </c>
      <c r="B29" s="652"/>
      <c r="C29" s="711" t="s">
        <v>21</v>
      </c>
      <c r="D29" s="652"/>
      <c r="E29" s="682"/>
      <c r="F29" s="680"/>
      <c r="G29" s="702"/>
      <c r="H29" s="683">
        <f t="shared" si="10"/>
        <v>0</v>
      </c>
      <c r="I29" s="684">
        <f t="shared" si="11"/>
        <v>0</v>
      </c>
    </row>
    <row r="30" spans="1:15" s="663" customFormat="1" ht="15.75">
      <c r="A30" s="668">
        <f>A29/B28</f>
        <v>6.0658000000000012</v>
      </c>
      <c r="B30" s="652"/>
      <c r="C30" s="711" t="s">
        <v>22</v>
      </c>
      <c r="D30" s="652"/>
      <c r="E30" s="682"/>
      <c r="F30" s="668">
        <f>A30</f>
        <v>6.0658000000000012</v>
      </c>
      <c r="G30" s="702"/>
      <c r="H30" s="683">
        <f t="shared" si="10"/>
        <v>0</v>
      </c>
      <c r="I30" s="684">
        <f t="shared" si="11"/>
        <v>0</v>
      </c>
    </row>
    <row r="31" spans="1:15" s="663" customFormat="1" ht="15.75">
      <c r="A31" s="668"/>
      <c r="B31" s="652"/>
      <c r="C31" s="712"/>
      <c r="D31" s="656"/>
      <c r="E31" s="682"/>
      <c r="F31" s="668"/>
      <c r="G31" s="702"/>
      <c r="H31" s="683"/>
      <c r="I31" s="684"/>
    </row>
    <row r="32" spans="1:15" s="663" customFormat="1" ht="15.75">
      <c r="A32" s="721"/>
      <c r="B32" s="681">
        <v>200</v>
      </c>
      <c r="C32" s="722" t="s">
        <v>86</v>
      </c>
      <c r="D32" s="653"/>
      <c r="E32" s="654"/>
      <c r="F32" s="723"/>
      <c r="G32" s="682"/>
      <c r="H32" s="683"/>
      <c r="I32" s="684"/>
      <c r="O32" s="663" t="s">
        <v>23</v>
      </c>
    </row>
    <row r="33" spans="1:9" s="663" customFormat="1">
      <c r="A33" s="680">
        <f>E33*F33</f>
        <v>3.3250000000000002</v>
      </c>
      <c r="B33" s="652">
        <v>7</v>
      </c>
      <c r="C33" s="701" t="s">
        <v>87</v>
      </c>
      <c r="D33" s="652">
        <v>1</v>
      </c>
      <c r="E33" s="682">
        <f>D33*B33/1000</f>
        <v>7.0000000000000001E-3</v>
      </c>
      <c r="F33" s="680">
        <v>475</v>
      </c>
      <c r="G33" s="702">
        <f>E33</f>
        <v>7.0000000000000001E-3</v>
      </c>
      <c r="H33" s="683">
        <f>D33*B33/1000</f>
        <v>7.0000000000000001E-3</v>
      </c>
      <c r="I33" s="684">
        <f>G33*F33</f>
        <v>3.3250000000000002</v>
      </c>
    </row>
    <row r="34" spans="1:9" s="663" customFormat="1">
      <c r="A34" s="680">
        <f>E34*F34</f>
        <v>5.1282000000000005</v>
      </c>
      <c r="B34" s="652">
        <v>7</v>
      </c>
      <c r="C34" s="701" t="s">
        <v>145</v>
      </c>
      <c r="D34" s="652">
        <v>10</v>
      </c>
      <c r="E34" s="682">
        <f>D34*B34/1000</f>
        <v>7.0000000000000007E-2</v>
      </c>
      <c r="F34" s="680">
        <v>73.260000000000005</v>
      </c>
      <c r="G34" s="702">
        <f>E34</f>
        <v>7.0000000000000007E-2</v>
      </c>
      <c r="H34" s="683">
        <f>D34*B34/1000</f>
        <v>7.0000000000000007E-2</v>
      </c>
      <c r="I34" s="684">
        <f>G34*F34</f>
        <v>5.1282000000000005</v>
      </c>
    </row>
    <row r="35" spans="1:9" s="663" customFormat="1">
      <c r="A35" s="680">
        <f>SUM(A33:A34)</f>
        <v>8.4532000000000007</v>
      </c>
      <c r="B35" s="653"/>
      <c r="C35" s="653" t="s">
        <v>21</v>
      </c>
      <c r="D35" s="652"/>
      <c r="E35" s="682"/>
      <c r="F35" s="680"/>
      <c r="G35" s="654"/>
      <c r="H35" s="683">
        <f>D35*B35/1000</f>
        <v>0</v>
      </c>
      <c r="I35" s="684">
        <f>G35*F35</f>
        <v>0</v>
      </c>
    </row>
    <row r="36" spans="1:9" s="663" customFormat="1" ht="15.75">
      <c r="A36" s="668">
        <f>A35/B33</f>
        <v>1.2076</v>
      </c>
      <c r="B36" s="659"/>
      <c r="C36" s="653" t="s">
        <v>22</v>
      </c>
      <c r="D36" s="652"/>
      <c r="E36" s="682"/>
      <c r="F36" s="668">
        <f>A36</f>
        <v>1.2076</v>
      </c>
      <c r="G36" s="654"/>
      <c r="H36" s="683">
        <f>D36*B36/1000</f>
        <v>0</v>
      </c>
      <c r="I36" s="684">
        <f>G36*F36</f>
        <v>0</v>
      </c>
    </row>
    <row r="37" spans="1:9" s="732" customFormat="1" ht="15.75">
      <c r="A37" s="724"/>
      <c r="B37" s="725"/>
      <c r="C37" s="726"/>
      <c r="D37" s="727"/>
      <c r="E37" s="728"/>
      <c r="F37" s="724"/>
      <c r="G37" s="729"/>
      <c r="H37" s="730"/>
      <c r="I37" s="731"/>
    </row>
    <row r="38" spans="1:9" s="663" customFormat="1" ht="15.75">
      <c r="A38" s="721"/>
      <c r="B38" s="681">
        <v>25</v>
      </c>
      <c r="C38" s="722" t="s">
        <v>26</v>
      </c>
      <c r="D38" s="653"/>
      <c r="E38" s="654"/>
      <c r="F38" s="723"/>
      <c r="G38" s="654"/>
      <c r="H38" s="683"/>
      <c r="I38" s="684"/>
    </row>
    <row r="39" spans="1:9" s="663" customFormat="1">
      <c r="A39" s="680">
        <f>E39*F39</f>
        <v>12.774999999999999</v>
      </c>
      <c r="B39" s="652">
        <v>7</v>
      </c>
      <c r="C39" s="701" t="s">
        <v>27</v>
      </c>
      <c r="D39" s="652">
        <v>25</v>
      </c>
      <c r="E39" s="682">
        <f>D39*B39/1000</f>
        <v>0.17499999999999999</v>
      </c>
      <c r="F39" s="680">
        <v>73</v>
      </c>
      <c r="G39" s="702">
        <f>E39</f>
        <v>0.17499999999999999</v>
      </c>
      <c r="H39" s="683">
        <f>D39*B39/1000</f>
        <v>0.17499999999999999</v>
      </c>
      <c r="I39" s="684">
        <f>G39*F39</f>
        <v>12.774999999999999</v>
      </c>
    </row>
    <row r="40" spans="1:9" s="663" customFormat="1">
      <c r="A40" s="680">
        <f>SUM(A39)</f>
        <v>12.774999999999999</v>
      </c>
      <c r="B40" s="653"/>
      <c r="C40" s="653" t="s">
        <v>21</v>
      </c>
      <c r="D40" s="652"/>
      <c r="E40" s="682"/>
      <c r="F40" s="680"/>
      <c r="G40" s="654"/>
      <c r="H40" s="683">
        <f>D40*B40/1000</f>
        <v>0</v>
      </c>
      <c r="I40" s="684">
        <f>G40*F40</f>
        <v>0</v>
      </c>
    </row>
    <row r="41" spans="1:9" s="663" customFormat="1" ht="15.75">
      <c r="A41" s="668">
        <f>A40/B39</f>
        <v>1.8249999999999997</v>
      </c>
      <c r="B41" s="659"/>
      <c r="C41" s="653" t="s">
        <v>22</v>
      </c>
      <c r="D41" s="652"/>
      <c r="E41" s="682"/>
      <c r="F41" s="668">
        <f>A41</f>
        <v>1.8249999999999997</v>
      </c>
      <c r="G41" s="654"/>
      <c r="H41" s="683">
        <f>D41*B41/1000</f>
        <v>0</v>
      </c>
      <c r="I41" s="684">
        <f>G41*F41</f>
        <v>0</v>
      </c>
    </row>
    <row r="42" spans="1:9" s="663" customFormat="1" ht="15.75">
      <c r="A42" s="668"/>
      <c r="B42" s="659"/>
      <c r="C42" s="653"/>
      <c r="D42" s="652"/>
      <c r="E42" s="682"/>
      <c r="F42" s="668"/>
      <c r="G42" s="654"/>
      <c r="H42" s="683"/>
      <c r="I42" s="684"/>
    </row>
    <row r="43" spans="1:9" s="663" customFormat="1" ht="15.75">
      <c r="A43" s="721"/>
      <c r="B43" s="681">
        <v>25</v>
      </c>
      <c r="C43" s="722" t="s">
        <v>28</v>
      </c>
      <c r="D43" s="653"/>
      <c r="E43" s="654"/>
      <c r="F43" s="723"/>
      <c r="G43" s="654"/>
      <c r="H43" s="683"/>
      <c r="I43" s="684"/>
    </row>
    <row r="44" spans="1:9" s="663" customFormat="1">
      <c r="A44" s="680">
        <f>E44*F44</f>
        <v>12.424999999999999</v>
      </c>
      <c r="B44" s="652">
        <v>7</v>
      </c>
      <c r="C44" s="701" t="s">
        <v>29</v>
      </c>
      <c r="D44" s="652">
        <v>25</v>
      </c>
      <c r="E44" s="682">
        <f>D44*B44/1000</f>
        <v>0.17499999999999999</v>
      </c>
      <c r="F44" s="680">
        <v>71</v>
      </c>
      <c r="G44" s="702">
        <f>E44</f>
        <v>0.17499999999999999</v>
      </c>
      <c r="H44" s="683">
        <f>D44*B44/1000</f>
        <v>0.17499999999999999</v>
      </c>
      <c r="I44" s="684">
        <f>G44*F44</f>
        <v>12.424999999999999</v>
      </c>
    </row>
    <row r="45" spans="1:9" s="663" customFormat="1">
      <c r="A45" s="680">
        <f>SUM(A44)</f>
        <v>12.424999999999999</v>
      </c>
      <c r="B45" s="653"/>
      <c r="C45" s="653" t="s">
        <v>21</v>
      </c>
      <c r="D45" s="652"/>
      <c r="E45" s="682"/>
      <c r="F45" s="680"/>
      <c r="G45" s="654"/>
      <c r="H45" s="683">
        <f>D45*B45/1000</f>
        <v>0</v>
      </c>
      <c r="I45" s="684">
        <f>G45*F45</f>
        <v>0</v>
      </c>
    </row>
    <row r="46" spans="1:9" s="663" customFormat="1" ht="15.75">
      <c r="A46" s="668">
        <f>A45/B44</f>
        <v>1.7749999999999999</v>
      </c>
      <c r="B46" s="659"/>
      <c r="C46" s="653" t="s">
        <v>22</v>
      </c>
      <c r="D46" s="652"/>
      <c r="E46" s="682"/>
      <c r="F46" s="668">
        <f>A46</f>
        <v>1.7749999999999999</v>
      </c>
      <c r="G46" s="654"/>
      <c r="H46" s="683">
        <f>D46*B46/1000</f>
        <v>0</v>
      </c>
      <c r="I46" s="684">
        <f>G46*F46</f>
        <v>0</v>
      </c>
    </row>
    <row r="47" spans="1:9" s="663" customFormat="1" ht="15.75">
      <c r="A47" s="668"/>
      <c r="B47" s="659"/>
      <c r="C47" s="653"/>
      <c r="D47" s="652"/>
      <c r="E47" s="682"/>
      <c r="F47" s="668"/>
      <c r="G47" s="654"/>
      <c r="H47" s="683"/>
      <c r="I47" s="684"/>
    </row>
    <row r="48" spans="1:9" s="663" customFormat="1" ht="15.75">
      <c r="A48" s="668">
        <f>A45+A40+A35+A29+A22</f>
        <v>302.66075000000001</v>
      </c>
      <c r="B48" s="653"/>
      <c r="C48" s="659" t="s">
        <v>30</v>
      </c>
      <c r="D48" s="653"/>
      <c r="E48" s="654"/>
      <c r="F48" s="668">
        <f>F49*B44</f>
        <v>302.66075000000001</v>
      </c>
      <c r="G48" s="654"/>
      <c r="H48" s="651"/>
      <c r="I48" s="684">
        <f>SUM(I14:I47)</f>
        <v>302.66074999999995</v>
      </c>
    </row>
    <row r="49" spans="1:9" s="663" customFormat="1" ht="15.75">
      <c r="A49" s="668">
        <f>A48/B44</f>
        <v>43.237250000000003</v>
      </c>
      <c r="B49" s="653"/>
      <c r="C49" s="659" t="s">
        <v>22</v>
      </c>
      <c r="D49" s="653"/>
      <c r="E49" s="654"/>
      <c r="F49" s="668">
        <f>A49</f>
        <v>43.237250000000003</v>
      </c>
      <c r="G49" s="654"/>
      <c r="H49" s="683"/>
      <c r="I49" s="684"/>
    </row>
    <row r="50" spans="1:9" s="663" customFormat="1" ht="15.75">
      <c r="C50" s="1389" t="s">
        <v>84</v>
      </c>
      <c r="D50" s="1389"/>
      <c r="E50" s="1389"/>
      <c r="F50" s="1389"/>
      <c r="G50" s="1389"/>
      <c r="H50" s="733"/>
      <c r="I50" s="646"/>
    </row>
    <row r="51" spans="1:9" s="663" customFormat="1" ht="15.75">
      <c r="C51" s="1389" t="s">
        <v>32</v>
      </c>
      <c r="D51" s="1389"/>
      <c r="E51" s="1389"/>
      <c r="F51" s="1389"/>
      <c r="G51" s="1389"/>
      <c r="H51" s="733"/>
      <c r="I51" s="646"/>
    </row>
    <row r="52" spans="1:9" s="663" customFormat="1" ht="15.75">
      <c r="B52" s="734"/>
      <c r="C52" s="734" t="s">
        <v>33</v>
      </c>
      <c r="D52" s="734"/>
      <c r="E52" s="734"/>
      <c r="F52" s="734"/>
      <c r="G52" s="734"/>
      <c r="H52" s="646"/>
      <c r="I52" s="646"/>
    </row>
  </sheetData>
  <mergeCells count="13">
    <mergeCell ref="C51:G51"/>
    <mergeCell ref="B2:G2"/>
    <mergeCell ref="B3:G3"/>
    <mergeCell ref="B4:B5"/>
    <mergeCell ref="C4:C5"/>
    <mergeCell ref="D4:D5"/>
    <mergeCell ref="E4:E5"/>
    <mergeCell ref="F5:G5"/>
    <mergeCell ref="F6:G6"/>
    <mergeCell ref="F8:G8"/>
    <mergeCell ref="C15:D15"/>
    <mergeCell ref="C25:D25"/>
    <mergeCell ref="C50:G50"/>
  </mergeCells>
  <pageMargins left="0.7" right="0.7" top="0.75" bottom="0.75" header="0.3" footer="0.3"/>
  <pageSetup paperSize="9" scale="76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O93"/>
  <sheetViews>
    <sheetView view="pageBreakPreview" topLeftCell="A7" zoomScale="60" workbookViewId="0">
      <selection activeCell="C12" sqref="C12"/>
    </sheetView>
  </sheetViews>
  <sheetFormatPr defaultRowHeight="15"/>
  <cols>
    <col min="1" max="1" width="16.140625" customWidth="1"/>
    <col min="2" max="2" width="12.140625" customWidth="1"/>
    <col min="3" max="3" width="64.7109375" customWidth="1"/>
    <col min="6" max="6" width="15" customWidth="1"/>
    <col min="9" max="9" width="14.5703125" customWidth="1"/>
  </cols>
  <sheetData>
    <row r="1" spans="1:9" s="645" customFormat="1">
      <c r="H1" s="646"/>
      <c r="I1" s="646"/>
    </row>
    <row r="2" spans="1:9" s="645" customFormat="1" ht="15.75">
      <c r="A2" s="647"/>
      <c r="B2" s="1390" t="s">
        <v>0</v>
      </c>
      <c r="C2" s="1390"/>
      <c r="D2" s="1390"/>
      <c r="E2" s="1390"/>
      <c r="F2" s="1390"/>
      <c r="G2" s="1390"/>
      <c r="H2" s="646"/>
      <c r="I2" s="646"/>
    </row>
    <row r="3" spans="1:9" s="645" customFormat="1" ht="12.75" customHeight="1">
      <c r="A3" s="647"/>
      <c r="B3" s="1390"/>
      <c r="C3" s="1390"/>
      <c r="D3" s="1390"/>
      <c r="E3" s="1390"/>
      <c r="F3" s="1390"/>
      <c r="G3" s="1390"/>
      <c r="H3" s="646"/>
      <c r="I3" s="646"/>
    </row>
    <row r="4" spans="1:9" s="645" customFormat="1" ht="30" customHeight="1">
      <c r="A4" s="647"/>
      <c r="B4" s="1391"/>
      <c r="C4" s="1393" t="s">
        <v>1</v>
      </c>
      <c r="D4" s="1395" t="s">
        <v>2</v>
      </c>
      <c r="E4" s="1397" t="s">
        <v>3</v>
      </c>
      <c r="F4" s="648"/>
      <c r="G4" s="649"/>
      <c r="H4" s="646"/>
      <c r="I4" s="646"/>
    </row>
    <row r="5" spans="1:9" s="645" customFormat="1" ht="40.5" customHeight="1">
      <c r="A5" s="650"/>
      <c r="B5" s="1392"/>
      <c r="C5" s="1394"/>
      <c r="D5" s="1396"/>
      <c r="E5" s="1398"/>
      <c r="F5" s="1399" t="s">
        <v>4</v>
      </c>
      <c r="G5" s="1400"/>
      <c r="H5" s="646"/>
      <c r="I5" s="646"/>
    </row>
    <row r="6" spans="1:9" s="645" customFormat="1">
      <c r="A6" s="651"/>
      <c r="B6" s="652"/>
      <c r="C6" s="653"/>
      <c r="D6" s="654"/>
      <c r="E6" s="655"/>
      <c r="F6" s="1401" t="s">
        <v>5</v>
      </c>
      <c r="G6" s="1402"/>
      <c r="H6" s="646"/>
      <c r="I6" s="646"/>
    </row>
    <row r="7" spans="1:9" s="645" customFormat="1">
      <c r="A7" s="651"/>
      <c r="B7" s="656"/>
      <c r="C7" s="653"/>
      <c r="D7" s="654"/>
      <c r="E7" s="655"/>
      <c r="F7" s="657"/>
      <c r="G7" s="658"/>
      <c r="H7" s="646"/>
      <c r="I7" s="646"/>
    </row>
    <row r="8" spans="1:9" s="645" customFormat="1">
      <c r="A8" s="651"/>
      <c r="B8" s="656"/>
      <c r="C8" s="653"/>
      <c r="D8" s="654"/>
      <c r="E8" s="655"/>
      <c r="F8" s="1403"/>
      <c r="G8" s="1404"/>
      <c r="H8" s="646"/>
      <c r="I8" s="646"/>
    </row>
    <row r="9" spans="1:9" s="645" customFormat="1" ht="14.25" customHeight="1">
      <c r="A9" s="651"/>
      <c r="B9" s="656"/>
      <c r="C9" s="659"/>
      <c r="D9" s="654"/>
      <c r="E9" s="655"/>
      <c r="F9" s="648"/>
      <c r="G9" s="660"/>
      <c r="H9" s="646"/>
      <c r="I9" s="646"/>
    </row>
    <row r="10" spans="1:9" s="645" customFormat="1" ht="13.5" customHeight="1">
      <c r="A10" s="661"/>
      <c r="B10" s="662"/>
      <c r="C10" s="653"/>
      <c r="D10" s="654"/>
      <c r="E10" s="655"/>
      <c r="F10" s="648"/>
      <c r="G10" s="660"/>
      <c r="H10" s="646"/>
      <c r="I10" s="646"/>
    </row>
    <row r="11" spans="1:9" s="645" customFormat="1" ht="18" customHeight="1">
      <c r="A11" s="647"/>
      <c r="B11" s="663"/>
      <c r="C11" s="664" t="s">
        <v>96</v>
      </c>
      <c r="D11" s="649"/>
      <c r="E11" s="648"/>
      <c r="F11" s="648"/>
      <c r="G11" s="649"/>
      <c r="H11" s="646"/>
      <c r="I11" s="646"/>
    </row>
    <row r="12" spans="1:9" s="645" customFormat="1" ht="75">
      <c r="A12" s="665" t="s">
        <v>6</v>
      </c>
      <c r="B12" s="666" t="s">
        <v>7</v>
      </c>
      <c r="C12" s="666" t="s">
        <v>8</v>
      </c>
      <c r="D12" s="666" t="s">
        <v>9</v>
      </c>
      <c r="E12" s="667" t="s">
        <v>10</v>
      </c>
      <c r="F12" s="666" t="s">
        <v>11</v>
      </c>
      <c r="G12" s="667" t="s">
        <v>12</v>
      </c>
      <c r="H12" s="646"/>
      <c r="I12" s="646"/>
    </row>
    <row r="13" spans="1:9" s="645" customFormat="1" ht="20.25">
      <c r="A13" s="668"/>
      <c r="B13" s="669"/>
      <c r="C13" s="670">
        <v>45244</v>
      </c>
      <c r="D13" s="666"/>
      <c r="E13" s="667"/>
      <c r="F13" s="669"/>
      <c r="G13" s="667"/>
      <c r="H13" s="646"/>
      <c r="I13" s="646"/>
    </row>
    <row r="14" spans="1:9" s="805" customFormat="1" ht="20.100000000000001" customHeight="1">
      <c r="A14" s="797"/>
      <c r="B14" s="798"/>
      <c r="C14" s="799" t="s">
        <v>48</v>
      </c>
      <c r="D14" s="800"/>
      <c r="E14" s="801"/>
      <c r="F14" s="797"/>
      <c r="G14" s="802"/>
      <c r="H14" s="803"/>
      <c r="I14" s="804"/>
    </row>
    <row r="15" spans="1:9" s="720" customFormat="1" ht="15.95" customHeight="1">
      <c r="A15" s="713"/>
      <c r="B15" s="765">
        <v>200</v>
      </c>
      <c r="C15" s="766" t="s">
        <v>62</v>
      </c>
      <c r="D15" s="715"/>
      <c r="E15" s="767"/>
      <c r="F15" s="768"/>
      <c r="G15" s="716"/>
      <c r="H15" s="718"/>
      <c r="I15" s="719"/>
    </row>
    <row r="16" spans="1:9" s="720" customFormat="1" ht="15.95" customHeight="1">
      <c r="A16" s="713">
        <f t="shared" ref="A16:A21" si="0">E16*F16</f>
        <v>7.3260000000000005</v>
      </c>
      <c r="B16" s="714">
        <v>18</v>
      </c>
      <c r="C16" s="715" t="s">
        <v>63</v>
      </c>
      <c r="D16" s="714">
        <v>11</v>
      </c>
      <c r="E16" s="716">
        <f t="shared" ref="E16:E21" si="1">D16*B16/1000</f>
        <v>0.19800000000000001</v>
      </c>
      <c r="F16" s="713">
        <v>37</v>
      </c>
      <c r="G16" s="769">
        <f>E16</f>
        <v>0.19800000000000001</v>
      </c>
      <c r="H16" s="718">
        <f t="shared" ref="H16:H23" si="2">D16*B16/1000</f>
        <v>0.19800000000000001</v>
      </c>
      <c r="I16" s="719">
        <f>G16*F16</f>
        <v>7.3260000000000005</v>
      </c>
    </row>
    <row r="17" spans="1:15" s="720" customFormat="1" ht="15.95" customHeight="1">
      <c r="A17" s="713">
        <f t="shared" si="0"/>
        <v>19.656000000000002</v>
      </c>
      <c r="B17" s="714">
        <v>18</v>
      </c>
      <c r="C17" s="715" t="s">
        <v>45</v>
      </c>
      <c r="D17" s="714">
        <v>13</v>
      </c>
      <c r="E17" s="716">
        <f t="shared" si="1"/>
        <v>0.23400000000000001</v>
      </c>
      <c r="F17" s="713">
        <v>84</v>
      </c>
      <c r="G17" s="769">
        <f>E17</f>
        <v>0.23400000000000001</v>
      </c>
      <c r="H17" s="718">
        <f t="shared" si="2"/>
        <v>0.23400000000000001</v>
      </c>
      <c r="I17" s="719">
        <f>G17*F17</f>
        <v>19.656000000000002</v>
      </c>
    </row>
    <row r="18" spans="1:15" s="720" customFormat="1" ht="15.95" customHeight="1">
      <c r="A18" s="713">
        <f t="shared" si="0"/>
        <v>53.564399999999992</v>
      </c>
      <c r="B18" s="714">
        <v>18</v>
      </c>
      <c r="C18" s="715" t="s">
        <v>34</v>
      </c>
      <c r="D18" s="714">
        <v>5</v>
      </c>
      <c r="E18" s="716">
        <f t="shared" si="1"/>
        <v>0.09</v>
      </c>
      <c r="F18" s="713">
        <v>595.16</v>
      </c>
      <c r="G18" s="717">
        <f>E18+E68</f>
        <v>0.18</v>
      </c>
      <c r="H18" s="718">
        <f t="shared" si="2"/>
        <v>0.09</v>
      </c>
      <c r="I18" s="719">
        <f t="shared" ref="I18:I23" si="3">G18*F18</f>
        <v>107.12879999999998</v>
      </c>
    </row>
    <row r="19" spans="1:15" s="720" customFormat="1" ht="15.95" customHeight="1">
      <c r="A19" s="713">
        <f t="shared" si="0"/>
        <v>172.22399999999999</v>
      </c>
      <c r="B19" s="714">
        <v>18</v>
      </c>
      <c r="C19" s="715" t="s">
        <v>35</v>
      </c>
      <c r="D19" s="714">
        <v>23</v>
      </c>
      <c r="E19" s="716">
        <f t="shared" si="1"/>
        <v>0.41399999999999998</v>
      </c>
      <c r="F19" s="713">
        <v>416</v>
      </c>
      <c r="G19" s="769">
        <f>E19</f>
        <v>0.41399999999999998</v>
      </c>
      <c r="H19" s="718">
        <f t="shared" si="2"/>
        <v>0.41399999999999998</v>
      </c>
      <c r="I19" s="719">
        <f t="shared" si="3"/>
        <v>172.22399999999999</v>
      </c>
    </row>
    <row r="20" spans="1:15" s="109" customFormat="1" ht="15.95" customHeight="1">
      <c r="A20" s="713">
        <f t="shared" si="0"/>
        <v>6.5933999999999999</v>
      </c>
      <c r="B20" s="714">
        <v>18</v>
      </c>
      <c r="C20" s="102" t="s">
        <v>36</v>
      </c>
      <c r="D20" s="103">
        <v>5</v>
      </c>
      <c r="E20" s="104">
        <f t="shared" si="1"/>
        <v>0.09</v>
      </c>
      <c r="F20" s="105">
        <v>73.260000000000005</v>
      </c>
      <c r="G20" s="106">
        <f>E20+E27+E75+E48</f>
        <v>0.48599999999999999</v>
      </c>
      <c r="H20" s="107">
        <f t="shared" si="2"/>
        <v>0.09</v>
      </c>
      <c r="I20" s="108">
        <f t="shared" si="3"/>
        <v>35.60436</v>
      </c>
    </row>
    <row r="21" spans="1:15" s="720" customFormat="1" ht="15.95" customHeight="1">
      <c r="A21" s="713">
        <f t="shared" si="0"/>
        <v>0.28799999999999998</v>
      </c>
      <c r="B21" s="714">
        <v>18</v>
      </c>
      <c r="C21" s="715" t="s">
        <v>37</v>
      </c>
      <c r="D21" s="714">
        <v>1</v>
      </c>
      <c r="E21" s="716">
        <f t="shared" si="1"/>
        <v>1.7999999999999999E-2</v>
      </c>
      <c r="F21" s="713">
        <v>16</v>
      </c>
      <c r="G21" s="717">
        <f>E21+E52+E62+E69</f>
        <v>7.1999999999999995E-2</v>
      </c>
      <c r="H21" s="718">
        <f t="shared" si="2"/>
        <v>1.7999999999999999E-2</v>
      </c>
      <c r="I21" s="719">
        <f t="shared" si="3"/>
        <v>1.1519999999999999</v>
      </c>
    </row>
    <row r="22" spans="1:15" s="720" customFormat="1" ht="15.95" customHeight="1">
      <c r="A22" s="713">
        <f>SUM(A16:A21)</f>
        <v>259.65179999999998</v>
      </c>
      <c r="B22" s="714"/>
      <c r="C22" s="715" t="s">
        <v>21</v>
      </c>
      <c r="D22" s="714"/>
      <c r="E22" s="716"/>
      <c r="F22" s="713"/>
      <c r="G22" s="717"/>
      <c r="H22" s="718">
        <f t="shared" si="2"/>
        <v>0</v>
      </c>
      <c r="I22" s="719">
        <f t="shared" si="3"/>
        <v>0</v>
      </c>
    </row>
    <row r="23" spans="1:15" s="720" customFormat="1" ht="15.95" customHeight="1">
      <c r="A23" s="770">
        <f>A22/B21</f>
        <v>14.425099999999999</v>
      </c>
      <c r="B23" s="715"/>
      <c r="C23" s="715" t="s">
        <v>22</v>
      </c>
      <c r="D23" s="714"/>
      <c r="E23" s="716"/>
      <c r="F23" s="770">
        <f>A23</f>
        <v>14.425099999999999</v>
      </c>
      <c r="G23" s="717"/>
      <c r="H23" s="718">
        <f t="shared" si="2"/>
        <v>0</v>
      </c>
      <c r="I23" s="719">
        <f t="shared" si="3"/>
        <v>0</v>
      </c>
    </row>
    <row r="24" spans="1:15" s="720" customFormat="1" ht="15.95" customHeight="1">
      <c r="A24" s="770"/>
      <c r="B24" s="715"/>
      <c r="C24" s="715"/>
      <c r="D24" s="714"/>
      <c r="E24" s="716"/>
      <c r="F24" s="770"/>
      <c r="G24" s="717"/>
      <c r="H24" s="718"/>
      <c r="I24" s="719"/>
    </row>
    <row r="25" spans="1:15" s="109" customFormat="1" ht="15.95" customHeight="1">
      <c r="A25" s="111"/>
      <c r="B25" s="112">
        <v>200</v>
      </c>
      <c r="C25" s="113" t="s">
        <v>38</v>
      </c>
      <c r="D25" s="114"/>
      <c r="E25" s="115"/>
      <c r="F25" s="116"/>
      <c r="G25" s="104"/>
      <c r="H25" s="107"/>
      <c r="I25" s="108"/>
      <c r="O25" s="109" t="s">
        <v>23</v>
      </c>
    </row>
    <row r="26" spans="1:15" s="109" customFormat="1" ht="15.95" customHeight="1">
      <c r="A26" s="105">
        <f>E26*F26</f>
        <v>8.5499999999999989</v>
      </c>
      <c r="B26" s="103">
        <v>18</v>
      </c>
      <c r="C26" s="102" t="s">
        <v>39</v>
      </c>
      <c r="D26" s="103">
        <v>1</v>
      </c>
      <c r="E26" s="104">
        <f>D26*B26/1000</f>
        <v>1.7999999999999999E-2</v>
      </c>
      <c r="F26" s="105">
        <v>475</v>
      </c>
      <c r="G26" s="106">
        <f>E26+E74</f>
        <v>3.5999999999999997E-2</v>
      </c>
      <c r="H26" s="107">
        <f>D26*B26/1000</f>
        <v>1.7999999999999999E-2</v>
      </c>
      <c r="I26" s="108">
        <f>G26*F26</f>
        <v>17.099999999999998</v>
      </c>
    </row>
    <row r="27" spans="1:15" s="109" customFormat="1" ht="15.95" customHeight="1">
      <c r="A27" s="105">
        <f>E27*F27</f>
        <v>13.1868</v>
      </c>
      <c r="B27" s="103">
        <v>18</v>
      </c>
      <c r="C27" s="102" t="s">
        <v>36</v>
      </c>
      <c r="D27" s="103">
        <v>10</v>
      </c>
      <c r="E27" s="104">
        <f>D27*B27/1000</f>
        <v>0.18</v>
      </c>
      <c r="F27" s="105">
        <v>73.260000000000005</v>
      </c>
      <c r="G27" s="106"/>
      <c r="H27" s="107">
        <f>D27*B27/1000</f>
        <v>0.18</v>
      </c>
      <c r="I27" s="108">
        <f>G27*F27</f>
        <v>0</v>
      </c>
    </row>
    <row r="28" spans="1:15" s="109" customFormat="1" ht="15.95" customHeight="1">
      <c r="A28" s="105">
        <f>SUM(A26:A27)</f>
        <v>21.736799999999999</v>
      </c>
      <c r="B28" s="114"/>
      <c r="C28" s="114" t="s">
        <v>21</v>
      </c>
      <c r="D28" s="103"/>
      <c r="E28" s="104"/>
      <c r="F28" s="105"/>
      <c r="G28" s="115"/>
      <c r="H28" s="107">
        <f>D28*B28/1000</f>
        <v>0</v>
      </c>
      <c r="I28" s="108">
        <f>G28*F28</f>
        <v>0</v>
      </c>
    </row>
    <row r="29" spans="1:15" s="109" customFormat="1" ht="15.95" customHeight="1">
      <c r="A29" s="117">
        <f>A28/B26</f>
        <v>1.2076</v>
      </c>
      <c r="B29" s="118"/>
      <c r="C29" s="114" t="s">
        <v>22</v>
      </c>
      <c r="D29" s="103"/>
      <c r="E29" s="104"/>
      <c r="F29" s="117">
        <f>A29</f>
        <v>1.2076</v>
      </c>
      <c r="G29" s="115"/>
      <c r="H29" s="107">
        <f>D29*B29/1000</f>
        <v>0</v>
      </c>
      <c r="I29" s="108">
        <f>G29*F29</f>
        <v>0</v>
      </c>
    </row>
    <row r="30" spans="1:15" s="814" customFormat="1" ht="15.75" customHeight="1">
      <c r="A30" s="806"/>
      <c r="B30" s="807"/>
      <c r="C30" s="808"/>
      <c r="D30" s="809"/>
      <c r="E30" s="810"/>
      <c r="F30" s="806"/>
      <c r="G30" s="811"/>
      <c r="H30" s="812"/>
      <c r="I30" s="813"/>
    </row>
    <row r="31" spans="1:15" s="814" customFormat="1" ht="15.95" customHeight="1">
      <c r="A31" s="815"/>
      <c r="B31" s="816">
        <v>30</v>
      </c>
      <c r="C31" s="817" t="s">
        <v>40</v>
      </c>
      <c r="D31" s="808"/>
      <c r="E31" s="811"/>
      <c r="F31" s="818"/>
      <c r="G31" s="811"/>
      <c r="H31" s="812"/>
      <c r="I31" s="813"/>
    </row>
    <row r="32" spans="1:15" s="814" customFormat="1" ht="15.95" customHeight="1">
      <c r="A32" s="819">
        <f>E32*F32</f>
        <v>46.440000000000005</v>
      </c>
      <c r="B32" s="809">
        <v>18</v>
      </c>
      <c r="C32" s="820" t="s">
        <v>40</v>
      </c>
      <c r="D32" s="809">
        <v>30</v>
      </c>
      <c r="E32" s="810">
        <f>D32*B32/1000</f>
        <v>0.54</v>
      </c>
      <c r="F32" s="819">
        <v>86</v>
      </c>
      <c r="G32" s="821">
        <f>E32</f>
        <v>0.54</v>
      </c>
      <c r="H32" s="812">
        <f>D32*B32/1000</f>
        <v>0.54</v>
      </c>
      <c r="I32" s="813">
        <f>G32*F32</f>
        <v>46.440000000000005</v>
      </c>
    </row>
    <row r="33" spans="1:9" s="814" customFormat="1" ht="15.95" customHeight="1">
      <c r="A33" s="819">
        <f>SUM(A32)</f>
        <v>46.440000000000005</v>
      </c>
      <c r="B33" s="808"/>
      <c r="C33" s="808" t="s">
        <v>21</v>
      </c>
      <c r="D33" s="809"/>
      <c r="E33" s="810"/>
      <c r="F33" s="819"/>
      <c r="G33" s="811"/>
      <c r="H33" s="812">
        <f>D33*B33/1000</f>
        <v>0</v>
      </c>
      <c r="I33" s="813">
        <f>G33*F33</f>
        <v>0</v>
      </c>
    </row>
    <row r="34" spans="1:9" s="814" customFormat="1" ht="15.95" customHeight="1">
      <c r="A34" s="806">
        <f>A33/B32</f>
        <v>2.58</v>
      </c>
      <c r="B34" s="807"/>
      <c r="C34" s="808" t="s">
        <v>22</v>
      </c>
      <c r="D34" s="809"/>
      <c r="E34" s="810"/>
      <c r="F34" s="806">
        <f>A34</f>
        <v>2.58</v>
      </c>
      <c r="G34" s="811"/>
      <c r="H34" s="812">
        <f>D34*B34/1000</f>
        <v>0</v>
      </c>
      <c r="I34" s="813">
        <f>G34*F34</f>
        <v>0</v>
      </c>
    </row>
    <row r="35" spans="1:9" s="814" customFormat="1" ht="15.95" customHeight="1">
      <c r="A35" s="806"/>
      <c r="B35" s="807"/>
      <c r="C35" s="808"/>
      <c r="D35" s="809"/>
      <c r="E35" s="810"/>
      <c r="F35" s="806"/>
      <c r="G35" s="811"/>
      <c r="H35" s="812"/>
      <c r="I35" s="813"/>
    </row>
    <row r="36" spans="1:9" s="814" customFormat="1" ht="15.95" customHeight="1">
      <c r="A36" s="815"/>
      <c r="B36" s="816">
        <v>25</v>
      </c>
      <c r="C36" s="817" t="s">
        <v>26</v>
      </c>
      <c r="D36" s="808"/>
      <c r="E36" s="811"/>
      <c r="F36" s="818"/>
      <c r="G36" s="811"/>
      <c r="H36" s="812"/>
      <c r="I36" s="813"/>
    </row>
    <row r="37" spans="1:9" s="814" customFormat="1" ht="15.95" customHeight="1">
      <c r="A37" s="819">
        <f>E37*F37</f>
        <v>32.85</v>
      </c>
      <c r="B37" s="809">
        <v>18</v>
      </c>
      <c r="C37" s="820" t="s">
        <v>27</v>
      </c>
      <c r="D37" s="809">
        <v>25</v>
      </c>
      <c r="E37" s="810">
        <f>D37*B37/1000</f>
        <v>0.45</v>
      </c>
      <c r="F37" s="819">
        <v>73</v>
      </c>
      <c r="G37" s="821">
        <f>E37+E80</f>
        <v>0.9</v>
      </c>
      <c r="H37" s="812">
        <f>D37*B37/1000</f>
        <v>0.45</v>
      </c>
      <c r="I37" s="813">
        <f>G37*F37</f>
        <v>65.7</v>
      </c>
    </row>
    <row r="38" spans="1:9" s="814" customFormat="1" ht="15.95" customHeight="1">
      <c r="A38" s="819">
        <f>SUM(A37)</f>
        <v>32.85</v>
      </c>
      <c r="B38" s="808"/>
      <c r="C38" s="808" t="s">
        <v>21</v>
      </c>
      <c r="D38" s="809"/>
      <c r="E38" s="810"/>
      <c r="F38" s="819"/>
      <c r="G38" s="811"/>
      <c r="H38" s="812">
        <f>D38*B38/1000</f>
        <v>0</v>
      </c>
      <c r="I38" s="813">
        <f>G38*F38</f>
        <v>0</v>
      </c>
    </row>
    <row r="39" spans="1:9" s="814" customFormat="1" ht="15.95" customHeight="1">
      <c r="A39" s="806">
        <f>A38/B37</f>
        <v>1.8250000000000002</v>
      </c>
      <c r="B39" s="807"/>
      <c r="C39" s="808" t="s">
        <v>22</v>
      </c>
      <c r="D39" s="809"/>
      <c r="E39" s="810"/>
      <c r="F39" s="806">
        <f>A39</f>
        <v>1.8250000000000002</v>
      </c>
      <c r="G39" s="811"/>
      <c r="H39" s="812">
        <f>D39*B39/1000</f>
        <v>0</v>
      </c>
      <c r="I39" s="813">
        <f>G39*F39</f>
        <v>0</v>
      </c>
    </row>
    <row r="40" spans="1:9" s="805" customFormat="1" ht="20.100000000000001" customHeight="1">
      <c r="A40" s="797"/>
      <c r="B40" s="798"/>
      <c r="C40" s="799" t="s">
        <v>49</v>
      </c>
      <c r="D40" s="800"/>
      <c r="E40" s="801"/>
      <c r="F40" s="797"/>
      <c r="G40" s="802"/>
      <c r="H40" s="803"/>
      <c r="I40" s="804"/>
    </row>
    <row r="41" spans="1:9" s="831" customFormat="1" ht="15" customHeight="1">
      <c r="A41" s="822"/>
      <c r="B41" s="823" t="s">
        <v>105</v>
      </c>
      <c r="C41" s="824" t="s">
        <v>124</v>
      </c>
      <c r="D41" s="825"/>
      <c r="E41" s="826"/>
      <c r="F41" s="827"/>
      <c r="G41" s="828"/>
      <c r="H41" s="829"/>
      <c r="I41" s="830"/>
    </row>
    <row r="42" spans="1:9" s="831" customFormat="1" ht="15.95" customHeight="1">
      <c r="A42" s="822">
        <f>E42*F42</f>
        <v>220.779</v>
      </c>
      <c r="B42" s="832">
        <v>18</v>
      </c>
      <c r="C42" s="825" t="s">
        <v>123</v>
      </c>
      <c r="D42" s="832">
        <v>34</v>
      </c>
      <c r="E42" s="828">
        <f t="shared" ref="E42:E52" si="4">D42*B42/1000</f>
        <v>0.61199999999999999</v>
      </c>
      <c r="F42" s="822">
        <v>360.75</v>
      </c>
      <c r="G42" s="833">
        <f>E42+E57</f>
        <v>3.024</v>
      </c>
      <c r="H42" s="829">
        <f t="shared" ref="H42:H54" si="5">D42*B42/1000</f>
        <v>0.61199999999999999</v>
      </c>
      <c r="I42" s="830">
        <f t="shared" ref="I42:I54" si="6">G42*F42</f>
        <v>1090.9079999999999</v>
      </c>
    </row>
    <row r="43" spans="1:9" s="841" customFormat="1">
      <c r="A43" s="834">
        <f t="shared" ref="A43:A52" si="7">E43*F43</f>
        <v>10.44</v>
      </c>
      <c r="B43" s="832">
        <v>18</v>
      </c>
      <c r="C43" s="835" t="s">
        <v>98</v>
      </c>
      <c r="D43" s="836">
        <v>20</v>
      </c>
      <c r="E43" s="837">
        <f t="shared" si="4"/>
        <v>0.36</v>
      </c>
      <c r="F43" s="834">
        <v>29</v>
      </c>
      <c r="G43" s="838">
        <f>E43</f>
        <v>0.36</v>
      </c>
      <c r="H43" s="839">
        <f t="shared" si="5"/>
        <v>0.36</v>
      </c>
      <c r="I43" s="840">
        <f t="shared" si="6"/>
        <v>10.44</v>
      </c>
    </row>
    <row r="44" spans="1:9" s="831" customFormat="1" ht="15" customHeight="1">
      <c r="A44" s="822">
        <f t="shared" si="7"/>
        <v>8.441279999999999</v>
      </c>
      <c r="B44" s="832">
        <v>18</v>
      </c>
      <c r="C44" s="825" t="s">
        <v>103</v>
      </c>
      <c r="D44" s="832">
        <v>24</v>
      </c>
      <c r="E44" s="828">
        <f t="shared" si="4"/>
        <v>0.432</v>
      </c>
      <c r="F44" s="822">
        <v>19.54</v>
      </c>
      <c r="G44" s="833">
        <f>E44</f>
        <v>0.432</v>
      </c>
      <c r="H44" s="829">
        <f t="shared" si="5"/>
        <v>0.432</v>
      </c>
      <c r="I44" s="830">
        <f t="shared" si="6"/>
        <v>8.441279999999999</v>
      </c>
    </row>
    <row r="45" spans="1:9" s="831" customFormat="1" ht="15" customHeight="1">
      <c r="A45" s="822">
        <f t="shared" si="7"/>
        <v>6.84</v>
      </c>
      <c r="B45" s="832">
        <v>18</v>
      </c>
      <c r="C45" s="825" t="s">
        <v>88</v>
      </c>
      <c r="D45" s="832">
        <v>10</v>
      </c>
      <c r="E45" s="828">
        <f t="shared" si="4"/>
        <v>0.18</v>
      </c>
      <c r="F45" s="822">
        <v>38</v>
      </c>
      <c r="G45" s="833">
        <f>E45+E58</f>
        <v>0.30599999999999999</v>
      </c>
      <c r="H45" s="829">
        <f t="shared" si="5"/>
        <v>0.18</v>
      </c>
      <c r="I45" s="830">
        <f t="shared" si="6"/>
        <v>11.628</v>
      </c>
    </row>
    <row r="46" spans="1:9" s="831" customFormat="1" ht="15" customHeight="1">
      <c r="A46" s="822">
        <f t="shared" si="7"/>
        <v>8.7731999999999992</v>
      </c>
      <c r="B46" s="832">
        <v>18</v>
      </c>
      <c r="C46" s="825" t="s">
        <v>17</v>
      </c>
      <c r="D46" s="832">
        <v>4</v>
      </c>
      <c r="E46" s="828">
        <f t="shared" si="4"/>
        <v>7.1999999999999995E-2</v>
      </c>
      <c r="F46" s="822">
        <v>121.85</v>
      </c>
      <c r="G46" s="833">
        <f>E46+E59</f>
        <v>0.126</v>
      </c>
      <c r="H46" s="829">
        <f t="shared" si="5"/>
        <v>7.1999999999999995E-2</v>
      </c>
      <c r="I46" s="830">
        <f t="shared" si="6"/>
        <v>15.3531</v>
      </c>
    </row>
    <row r="47" spans="1:9" s="831" customFormat="1" ht="15" customHeight="1">
      <c r="A47" s="822">
        <f t="shared" si="7"/>
        <v>5.22</v>
      </c>
      <c r="B47" s="832">
        <v>18</v>
      </c>
      <c r="C47" s="825" t="s">
        <v>99</v>
      </c>
      <c r="D47" s="832">
        <v>10</v>
      </c>
      <c r="E47" s="828">
        <f t="shared" si="4"/>
        <v>0.18</v>
      </c>
      <c r="F47" s="822">
        <v>29</v>
      </c>
      <c r="G47" s="833">
        <f>E47</f>
        <v>0.18</v>
      </c>
      <c r="H47" s="829">
        <f t="shared" si="5"/>
        <v>0.18</v>
      </c>
      <c r="I47" s="830">
        <f t="shared" si="6"/>
        <v>5.22</v>
      </c>
    </row>
    <row r="48" spans="1:9" s="109" customFormat="1" ht="15.95" customHeight="1">
      <c r="A48" s="822">
        <f t="shared" si="7"/>
        <v>2.6373600000000001</v>
      </c>
      <c r="B48" s="832">
        <v>18</v>
      </c>
      <c r="C48" s="102" t="s">
        <v>36</v>
      </c>
      <c r="D48" s="103">
        <v>2</v>
      </c>
      <c r="E48" s="104">
        <f>D48*B48/1000</f>
        <v>3.5999999999999997E-2</v>
      </c>
      <c r="F48" s="105">
        <v>73.260000000000005</v>
      </c>
      <c r="G48" s="106"/>
      <c r="H48" s="107">
        <f>D48*B48/1000</f>
        <v>3.5999999999999997E-2</v>
      </c>
      <c r="I48" s="108">
        <f>G48*F48</f>
        <v>0</v>
      </c>
    </row>
    <row r="49" spans="1:9" s="831" customFormat="1" ht="15.95" customHeight="1">
      <c r="A49" s="822">
        <f t="shared" si="7"/>
        <v>19.439999999999998</v>
      </c>
      <c r="B49" s="832">
        <v>18</v>
      </c>
      <c r="C49" s="825" t="s">
        <v>125</v>
      </c>
      <c r="D49" s="832">
        <v>40</v>
      </c>
      <c r="E49" s="828">
        <f t="shared" ref="E49" si="8">D49*B49/1000</f>
        <v>0.72</v>
      </c>
      <c r="F49" s="822">
        <v>27</v>
      </c>
      <c r="G49" s="833">
        <f>E49</f>
        <v>0.72</v>
      </c>
      <c r="H49" s="829">
        <f t="shared" ref="H49:H50" si="9">D49*B49/1000</f>
        <v>0.72</v>
      </c>
      <c r="I49" s="830">
        <f t="shared" ref="I49:I50" si="10">G49*F49</f>
        <v>19.439999999999998</v>
      </c>
    </row>
    <row r="50" spans="1:9" s="805" customFormat="1" ht="15.95" customHeight="1">
      <c r="A50" s="822">
        <f t="shared" si="7"/>
        <v>12.441599999999999</v>
      </c>
      <c r="B50" s="832">
        <v>18</v>
      </c>
      <c r="C50" s="842" t="s">
        <v>19</v>
      </c>
      <c r="D50" s="800">
        <v>6</v>
      </c>
      <c r="E50" s="801">
        <f>B50*D50/1000</f>
        <v>0.108</v>
      </c>
      <c r="F50" s="843">
        <v>115.2</v>
      </c>
      <c r="G50" s="833">
        <f>E50+E61</f>
        <v>0.19800000000000001</v>
      </c>
      <c r="H50" s="803">
        <f t="shared" si="9"/>
        <v>0.108</v>
      </c>
      <c r="I50" s="804">
        <f t="shared" si="10"/>
        <v>22.809600000000003</v>
      </c>
    </row>
    <row r="51" spans="1:9" s="850" customFormat="1">
      <c r="A51" s="844">
        <f>E51*F51</f>
        <v>23.701896000000001</v>
      </c>
      <c r="B51" s="832">
        <v>18</v>
      </c>
      <c r="C51" s="845" t="s">
        <v>101</v>
      </c>
      <c r="D51" s="846">
        <v>8.3339999999999996</v>
      </c>
      <c r="E51" s="847">
        <f>D51*B51/1000</f>
        <v>0.15001200000000001</v>
      </c>
      <c r="F51" s="844">
        <v>158</v>
      </c>
      <c r="G51" s="854">
        <f>E51</f>
        <v>0.15001200000000001</v>
      </c>
      <c r="H51" s="848">
        <f>D51*B51/1000</f>
        <v>0.15001200000000001</v>
      </c>
      <c r="I51" s="849">
        <f>G51*F51</f>
        <v>23.701896000000001</v>
      </c>
    </row>
    <row r="52" spans="1:9" s="831" customFormat="1" ht="15" customHeight="1">
      <c r="A52" s="822">
        <f t="shared" si="7"/>
        <v>0.28799999999999998</v>
      </c>
      <c r="B52" s="832">
        <v>18</v>
      </c>
      <c r="C52" s="825" t="s">
        <v>37</v>
      </c>
      <c r="D52" s="832">
        <v>1</v>
      </c>
      <c r="E52" s="828">
        <f t="shared" si="4"/>
        <v>1.7999999999999999E-2</v>
      </c>
      <c r="F52" s="822">
        <v>16</v>
      </c>
      <c r="G52" s="833"/>
      <c r="H52" s="829">
        <f t="shared" si="5"/>
        <v>1.7999999999999999E-2</v>
      </c>
      <c r="I52" s="830">
        <f t="shared" si="6"/>
        <v>0</v>
      </c>
    </row>
    <row r="53" spans="1:9" s="831" customFormat="1" ht="15" customHeight="1">
      <c r="A53" s="822">
        <f>SUM(A42:A52)</f>
        <v>319.00233600000001</v>
      </c>
      <c r="B53" s="832"/>
      <c r="C53" s="825" t="s">
        <v>21</v>
      </c>
      <c r="D53" s="832"/>
      <c r="E53" s="828"/>
      <c r="F53" s="822"/>
      <c r="G53" s="833"/>
      <c r="H53" s="829">
        <f t="shared" si="5"/>
        <v>0</v>
      </c>
      <c r="I53" s="830">
        <f t="shared" si="6"/>
        <v>0</v>
      </c>
    </row>
    <row r="54" spans="1:9" s="831" customFormat="1" ht="15" customHeight="1">
      <c r="A54" s="851">
        <f>A53/B52</f>
        <v>17.722352000000001</v>
      </c>
      <c r="B54" s="825"/>
      <c r="C54" s="825" t="s">
        <v>22</v>
      </c>
      <c r="D54" s="832"/>
      <c r="E54" s="828"/>
      <c r="F54" s="851">
        <f>A54</f>
        <v>17.722352000000001</v>
      </c>
      <c r="G54" s="833"/>
      <c r="H54" s="829">
        <f t="shared" si="5"/>
        <v>0</v>
      </c>
      <c r="I54" s="830">
        <f t="shared" si="6"/>
        <v>0</v>
      </c>
    </row>
    <row r="55" spans="1:9" s="831" customFormat="1" ht="15" customHeight="1">
      <c r="A55" s="851"/>
      <c r="B55" s="825"/>
      <c r="C55" s="852"/>
      <c r="D55" s="853"/>
      <c r="E55" s="828"/>
      <c r="F55" s="851"/>
      <c r="G55" s="833"/>
      <c r="H55" s="829"/>
      <c r="I55" s="830"/>
    </row>
    <row r="56" spans="1:9" s="663" customFormat="1" ht="15.75">
      <c r="A56" s="680"/>
      <c r="B56" s="681" t="s">
        <v>56</v>
      </c>
      <c r="C56" s="1405" t="s">
        <v>14</v>
      </c>
      <c r="D56" s="1406"/>
      <c r="E56" s="682"/>
      <c r="F56" s="652"/>
      <c r="G56" s="682"/>
      <c r="H56" s="683"/>
      <c r="I56" s="684"/>
    </row>
    <row r="57" spans="1:9" s="692" customFormat="1">
      <c r="A57" s="685">
        <f>E57*F57</f>
        <v>870.12900000000002</v>
      </c>
      <c r="B57" s="686">
        <v>18</v>
      </c>
      <c r="C57" s="687" t="s">
        <v>15</v>
      </c>
      <c r="D57" s="686">
        <v>134</v>
      </c>
      <c r="E57" s="688">
        <f>D57*B57/1000</f>
        <v>2.4119999999999999</v>
      </c>
      <c r="F57" s="685">
        <v>360.75</v>
      </c>
      <c r="G57" s="689"/>
      <c r="H57" s="690">
        <f t="shared" ref="H57:H58" si="11">D57*B57/1000</f>
        <v>2.4119999999999999</v>
      </c>
      <c r="I57" s="691">
        <f t="shared" ref="I57:I58" si="12">G57*F57</f>
        <v>0</v>
      </c>
    </row>
    <row r="58" spans="1:9" s="700" customFormat="1">
      <c r="A58" s="693">
        <f t="shared" ref="A58" si="13">E58*F58</f>
        <v>4.7880000000000003</v>
      </c>
      <c r="B58" s="686">
        <v>18</v>
      </c>
      <c r="C58" s="694" t="s">
        <v>88</v>
      </c>
      <c r="D58" s="695">
        <v>7</v>
      </c>
      <c r="E58" s="696">
        <f t="shared" ref="E58" si="14">D58*B58/1000</f>
        <v>0.126</v>
      </c>
      <c r="F58" s="693">
        <v>38</v>
      </c>
      <c r="G58" s="697"/>
      <c r="H58" s="698">
        <f t="shared" si="11"/>
        <v>0.126</v>
      </c>
      <c r="I58" s="699">
        <f t="shared" si="12"/>
        <v>0</v>
      </c>
    </row>
    <row r="59" spans="1:9" s="663" customFormat="1">
      <c r="A59" s="680">
        <f>E59*F59</f>
        <v>6.5798999999999994</v>
      </c>
      <c r="B59" s="686">
        <v>18</v>
      </c>
      <c r="C59" s="701" t="s">
        <v>143</v>
      </c>
      <c r="D59" s="652">
        <v>3</v>
      </c>
      <c r="E59" s="682">
        <f>D59*B59/1000</f>
        <v>5.3999999999999999E-2</v>
      </c>
      <c r="F59" s="680">
        <v>121.85</v>
      </c>
      <c r="G59" s="702"/>
      <c r="H59" s="683">
        <f>D59*B59/1000</f>
        <v>5.3999999999999999E-2</v>
      </c>
      <c r="I59" s="684">
        <f>G59*F59</f>
        <v>0</v>
      </c>
    </row>
    <row r="60" spans="1:9" s="663" customFormat="1">
      <c r="A60" s="680">
        <f>E60*F60</f>
        <v>1.0439999999999998</v>
      </c>
      <c r="B60" s="686">
        <v>18</v>
      </c>
      <c r="C60" s="701" t="s">
        <v>18</v>
      </c>
      <c r="D60" s="652">
        <v>2</v>
      </c>
      <c r="E60" s="682">
        <f>D60*B60/1000</f>
        <v>3.5999999999999997E-2</v>
      </c>
      <c r="F60" s="680">
        <v>29</v>
      </c>
      <c r="G60" s="702">
        <f>E60</f>
        <v>3.5999999999999997E-2</v>
      </c>
      <c r="H60" s="683">
        <f t="shared" ref="H60" si="15">D60*B60/1000</f>
        <v>3.5999999999999997E-2</v>
      </c>
      <c r="I60" s="684">
        <f t="shared" ref="I60" si="16">G60*F60</f>
        <v>1.0439999999999998</v>
      </c>
    </row>
    <row r="61" spans="1:9" s="710" customFormat="1">
      <c r="A61" s="703">
        <f t="shared" ref="A61" si="17">E61*F61</f>
        <v>10.368</v>
      </c>
      <c r="B61" s="686">
        <v>18</v>
      </c>
      <c r="C61" s="704" t="s">
        <v>19</v>
      </c>
      <c r="D61" s="705">
        <v>5</v>
      </c>
      <c r="E61" s="706">
        <f t="shared" ref="E61" si="18">D61*B61/1000</f>
        <v>0.09</v>
      </c>
      <c r="F61" s="703">
        <v>115.2</v>
      </c>
      <c r="G61" s="707"/>
      <c r="H61" s="708">
        <f>D61*B61/1000</f>
        <v>0.09</v>
      </c>
      <c r="I61" s="709">
        <f>G61*F61</f>
        <v>0</v>
      </c>
    </row>
    <row r="62" spans="1:9" s="663" customFormat="1">
      <c r="A62" s="680">
        <f>E62*F62</f>
        <v>0.28799999999999998</v>
      </c>
      <c r="B62" s="686">
        <v>18</v>
      </c>
      <c r="C62" s="701" t="s">
        <v>20</v>
      </c>
      <c r="D62" s="652">
        <v>1</v>
      </c>
      <c r="E62" s="682">
        <f>B62*D62/1000</f>
        <v>1.7999999999999999E-2</v>
      </c>
      <c r="F62" s="680">
        <v>16</v>
      </c>
      <c r="G62" s="702"/>
      <c r="H62" s="683">
        <f>D62*B62/1000</f>
        <v>1.7999999999999999E-2</v>
      </c>
      <c r="I62" s="684">
        <f>G62*F62</f>
        <v>0</v>
      </c>
    </row>
    <row r="63" spans="1:9" s="663" customFormat="1">
      <c r="A63" s="680">
        <f>SUM(A57:A62)</f>
        <v>893.19690000000003</v>
      </c>
      <c r="B63" s="652"/>
      <c r="C63" s="711" t="s">
        <v>21</v>
      </c>
      <c r="D63" s="652"/>
      <c r="E63" s="682"/>
      <c r="F63" s="680"/>
      <c r="G63" s="702"/>
      <c r="H63" s="683">
        <f>D63*B63/1000</f>
        <v>0</v>
      </c>
      <c r="I63" s="684">
        <f>G63*F63</f>
        <v>0</v>
      </c>
    </row>
    <row r="64" spans="1:9" s="663" customFormat="1" ht="15.75">
      <c r="A64" s="668">
        <f>A63/B62</f>
        <v>49.622050000000002</v>
      </c>
      <c r="B64" s="652"/>
      <c r="C64" s="711" t="s">
        <v>22</v>
      </c>
      <c r="D64" s="652"/>
      <c r="E64" s="682"/>
      <c r="F64" s="668">
        <f>A64</f>
        <v>49.622050000000002</v>
      </c>
      <c r="G64" s="702"/>
      <c r="H64" s="683">
        <f>D64*B64/1000</f>
        <v>0</v>
      </c>
      <c r="I64" s="684">
        <f>G64*F64</f>
        <v>0</v>
      </c>
    </row>
    <row r="65" spans="1:15" s="663" customFormat="1" ht="15.75">
      <c r="A65" s="668"/>
      <c r="B65" s="652"/>
      <c r="C65" s="712"/>
      <c r="D65" s="656"/>
      <c r="E65" s="682"/>
      <c r="F65" s="668"/>
      <c r="G65" s="702"/>
      <c r="H65" s="683"/>
      <c r="I65" s="684"/>
    </row>
    <row r="66" spans="1:15" s="663" customFormat="1" ht="15.75">
      <c r="A66" s="680"/>
      <c r="B66" s="681">
        <v>150</v>
      </c>
      <c r="C66" s="1405" t="s">
        <v>144</v>
      </c>
      <c r="D66" s="1406"/>
      <c r="E66" s="682"/>
      <c r="F66" s="652"/>
      <c r="G66" s="682"/>
      <c r="H66" s="683"/>
      <c r="I66" s="684"/>
    </row>
    <row r="67" spans="1:15" s="663" customFormat="1">
      <c r="A67" s="680">
        <f>E67*F67</f>
        <v>55.332000000000001</v>
      </c>
      <c r="B67" s="652">
        <v>18</v>
      </c>
      <c r="C67" s="653" t="s">
        <v>55</v>
      </c>
      <c r="D67" s="652">
        <v>53</v>
      </c>
      <c r="E67" s="682">
        <f>B67*D67/1000</f>
        <v>0.95399999999999996</v>
      </c>
      <c r="F67" s="680">
        <v>58</v>
      </c>
      <c r="G67" s="702">
        <f>E67</f>
        <v>0.95399999999999996</v>
      </c>
      <c r="H67" s="683">
        <f t="shared" ref="H67:H71" si="19">D67*B67/1000</f>
        <v>0.95399999999999996</v>
      </c>
      <c r="I67" s="684">
        <f t="shared" ref="I67:I71" si="20">G67*F67</f>
        <v>55.332000000000001</v>
      </c>
    </row>
    <row r="68" spans="1:15" s="720" customFormat="1" ht="15.95" customHeight="1">
      <c r="A68" s="713">
        <f t="shared" ref="A68" si="21">E68*F68</f>
        <v>53.564399999999992</v>
      </c>
      <c r="B68" s="714">
        <v>18</v>
      </c>
      <c r="C68" s="715" t="s">
        <v>34</v>
      </c>
      <c r="D68" s="714">
        <v>5</v>
      </c>
      <c r="E68" s="716">
        <f t="shared" ref="E68" si="22">D68*B68/1000</f>
        <v>0.09</v>
      </c>
      <c r="F68" s="713">
        <v>595.16</v>
      </c>
      <c r="G68" s="717"/>
      <c r="H68" s="718">
        <f t="shared" si="19"/>
        <v>0.09</v>
      </c>
      <c r="I68" s="719">
        <f t="shared" si="20"/>
        <v>0</v>
      </c>
    </row>
    <row r="69" spans="1:15" s="663" customFormat="1">
      <c r="A69" s="680">
        <f>E69*F69</f>
        <v>0.28799999999999998</v>
      </c>
      <c r="B69" s="652">
        <v>18</v>
      </c>
      <c r="C69" s="701" t="s">
        <v>20</v>
      </c>
      <c r="D69" s="652">
        <v>1</v>
      </c>
      <c r="E69" s="682">
        <f>B69*D69/1000</f>
        <v>1.7999999999999999E-2</v>
      </c>
      <c r="F69" s="680">
        <v>16</v>
      </c>
      <c r="G69" s="702"/>
      <c r="H69" s="683">
        <f t="shared" si="19"/>
        <v>1.7999999999999999E-2</v>
      </c>
      <c r="I69" s="684">
        <f t="shared" si="20"/>
        <v>0</v>
      </c>
    </row>
    <row r="70" spans="1:15" s="663" customFormat="1">
      <c r="A70" s="680">
        <f>SUM(A67:A69)</f>
        <v>109.1844</v>
      </c>
      <c r="B70" s="652"/>
      <c r="C70" s="711" t="s">
        <v>21</v>
      </c>
      <c r="D70" s="652"/>
      <c r="E70" s="682"/>
      <c r="F70" s="680"/>
      <c r="G70" s="702"/>
      <c r="H70" s="683">
        <f t="shared" si="19"/>
        <v>0</v>
      </c>
      <c r="I70" s="684">
        <f t="shared" si="20"/>
        <v>0</v>
      </c>
    </row>
    <row r="71" spans="1:15" s="663" customFormat="1" ht="15.75">
      <c r="A71" s="668">
        <f>A70/B69</f>
        <v>6.0657999999999994</v>
      </c>
      <c r="B71" s="652"/>
      <c r="C71" s="711" t="s">
        <v>22</v>
      </c>
      <c r="D71" s="652"/>
      <c r="E71" s="682"/>
      <c r="F71" s="668">
        <f>A71</f>
        <v>6.0657999999999994</v>
      </c>
      <c r="G71" s="702"/>
      <c r="H71" s="683">
        <f t="shared" si="19"/>
        <v>0</v>
      </c>
      <c r="I71" s="684">
        <f t="shared" si="20"/>
        <v>0</v>
      </c>
    </row>
    <row r="72" spans="1:15" s="663" customFormat="1" ht="15.75">
      <c r="A72" s="668"/>
      <c r="B72" s="652"/>
      <c r="C72" s="712"/>
      <c r="D72" s="656"/>
      <c r="E72" s="682"/>
      <c r="F72" s="668"/>
      <c r="G72" s="702"/>
      <c r="H72" s="683"/>
      <c r="I72" s="684"/>
    </row>
    <row r="73" spans="1:15" s="663" customFormat="1" ht="15.75">
      <c r="A73" s="721"/>
      <c r="B73" s="681">
        <v>200</v>
      </c>
      <c r="C73" s="722" t="s">
        <v>86</v>
      </c>
      <c r="D73" s="653"/>
      <c r="E73" s="654"/>
      <c r="F73" s="723"/>
      <c r="G73" s="682"/>
      <c r="H73" s="683"/>
      <c r="I73" s="684"/>
      <c r="O73" s="663" t="s">
        <v>23</v>
      </c>
    </row>
    <row r="74" spans="1:15" s="663" customFormat="1">
      <c r="A74" s="680">
        <f>E74*F74</f>
        <v>8.5499999999999989</v>
      </c>
      <c r="B74" s="652">
        <v>18</v>
      </c>
      <c r="C74" s="701" t="s">
        <v>87</v>
      </c>
      <c r="D74" s="652">
        <v>1</v>
      </c>
      <c r="E74" s="682">
        <f>D74*B74/1000</f>
        <v>1.7999999999999999E-2</v>
      </c>
      <c r="F74" s="680">
        <v>475</v>
      </c>
      <c r="G74" s="702"/>
      <c r="H74" s="683">
        <f>D74*B74/1000</f>
        <v>1.7999999999999999E-2</v>
      </c>
      <c r="I74" s="684">
        <f>G74*F74</f>
        <v>0</v>
      </c>
    </row>
    <row r="75" spans="1:15" s="663" customFormat="1">
      <c r="A75" s="680">
        <f>E75*F75</f>
        <v>13.1868</v>
      </c>
      <c r="B75" s="652">
        <v>18</v>
      </c>
      <c r="C75" s="701" t="s">
        <v>145</v>
      </c>
      <c r="D75" s="652">
        <v>10</v>
      </c>
      <c r="E75" s="682">
        <f>D75*B75/1000</f>
        <v>0.18</v>
      </c>
      <c r="F75" s="680">
        <v>73.260000000000005</v>
      </c>
      <c r="G75" s="702"/>
      <c r="H75" s="683">
        <f>D75*B75/1000</f>
        <v>0.18</v>
      </c>
      <c r="I75" s="684">
        <f>G75*F75</f>
        <v>0</v>
      </c>
    </row>
    <row r="76" spans="1:15" s="663" customFormat="1">
      <c r="A76" s="680">
        <f>SUM(A74:A75)</f>
        <v>21.736799999999999</v>
      </c>
      <c r="B76" s="653"/>
      <c r="C76" s="653" t="s">
        <v>21</v>
      </c>
      <c r="D76" s="652"/>
      <c r="E76" s="682"/>
      <c r="F76" s="680"/>
      <c r="G76" s="654"/>
      <c r="H76" s="683">
        <f>D76*B76/1000</f>
        <v>0</v>
      </c>
      <c r="I76" s="684">
        <f>G76*F76</f>
        <v>0</v>
      </c>
    </row>
    <row r="77" spans="1:15" s="663" customFormat="1" ht="15.75">
      <c r="A77" s="668">
        <f>A76/B74</f>
        <v>1.2076</v>
      </c>
      <c r="B77" s="659"/>
      <c r="C77" s="653" t="s">
        <v>22</v>
      </c>
      <c r="D77" s="652"/>
      <c r="E77" s="682"/>
      <c r="F77" s="668">
        <f>A77</f>
        <v>1.2076</v>
      </c>
      <c r="G77" s="654"/>
      <c r="H77" s="683">
        <f>D77*B77/1000</f>
        <v>0</v>
      </c>
      <c r="I77" s="684">
        <f>G77*F77</f>
        <v>0</v>
      </c>
    </row>
    <row r="78" spans="1:15" s="732" customFormat="1" ht="15.75">
      <c r="A78" s="724"/>
      <c r="B78" s="725"/>
      <c r="C78" s="726"/>
      <c r="D78" s="727"/>
      <c r="E78" s="728"/>
      <c r="F78" s="724"/>
      <c r="G78" s="729"/>
      <c r="H78" s="730"/>
      <c r="I78" s="731"/>
    </row>
    <row r="79" spans="1:15" s="663" customFormat="1" ht="15.75">
      <c r="A79" s="721"/>
      <c r="B79" s="681">
        <v>25</v>
      </c>
      <c r="C79" s="722" t="s">
        <v>26</v>
      </c>
      <c r="D79" s="653"/>
      <c r="E79" s="654"/>
      <c r="F79" s="723"/>
      <c r="G79" s="654"/>
      <c r="H79" s="683"/>
      <c r="I79" s="684"/>
    </row>
    <row r="80" spans="1:15" s="663" customFormat="1">
      <c r="A80" s="680">
        <f>E80*F80</f>
        <v>32.85</v>
      </c>
      <c r="B80" s="652">
        <v>18</v>
      </c>
      <c r="C80" s="701" t="s">
        <v>27</v>
      </c>
      <c r="D80" s="652">
        <v>25</v>
      </c>
      <c r="E80" s="682">
        <f>D80*B80/1000</f>
        <v>0.45</v>
      </c>
      <c r="F80" s="680">
        <v>73</v>
      </c>
      <c r="G80" s="702"/>
      <c r="H80" s="683">
        <f>D80*B80/1000</f>
        <v>0.45</v>
      </c>
      <c r="I80" s="684">
        <f>G80*F80</f>
        <v>0</v>
      </c>
    </row>
    <row r="81" spans="1:9" s="663" customFormat="1">
      <c r="A81" s="680">
        <f>SUM(A80)</f>
        <v>32.85</v>
      </c>
      <c r="B81" s="653"/>
      <c r="C81" s="653" t="s">
        <v>21</v>
      </c>
      <c r="D81" s="652"/>
      <c r="E81" s="682"/>
      <c r="F81" s="680"/>
      <c r="G81" s="654"/>
      <c r="H81" s="683">
        <f>D81*B81/1000</f>
        <v>0</v>
      </c>
      <c r="I81" s="684">
        <f>G81*F81</f>
        <v>0</v>
      </c>
    </row>
    <row r="82" spans="1:9" s="663" customFormat="1" ht="15.75">
      <c r="A82" s="668">
        <f>A81/B80</f>
        <v>1.8250000000000002</v>
      </c>
      <c r="B82" s="659"/>
      <c r="C82" s="653" t="s">
        <v>22</v>
      </c>
      <c r="D82" s="652"/>
      <c r="E82" s="682"/>
      <c r="F82" s="668">
        <f>A82</f>
        <v>1.8250000000000002</v>
      </c>
      <c r="G82" s="654"/>
      <c r="H82" s="683">
        <f>D82*B82/1000</f>
        <v>0</v>
      </c>
      <c r="I82" s="684">
        <f>G82*F82</f>
        <v>0</v>
      </c>
    </row>
    <row r="83" spans="1:9" s="663" customFormat="1" ht="15.75">
      <c r="A83" s="668"/>
      <c r="B83" s="659"/>
      <c r="C83" s="653"/>
      <c r="D83" s="652"/>
      <c r="E83" s="682"/>
      <c r="F83" s="668"/>
      <c r="G83" s="654"/>
      <c r="H83" s="683"/>
      <c r="I83" s="684"/>
    </row>
    <row r="84" spans="1:9" s="663" customFormat="1" ht="15.75">
      <c r="A84" s="721"/>
      <c r="B84" s="681">
        <v>25</v>
      </c>
      <c r="C84" s="722" t="s">
        <v>28</v>
      </c>
      <c r="D84" s="653"/>
      <c r="E84" s="654"/>
      <c r="F84" s="723"/>
      <c r="G84" s="654"/>
      <c r="H84" s="683"/>
      <c r="I84" s="684"/>
    </row>
    <row r="85" spans="1:9" s="663" customFormat="1">
      <c r="A85" s="680">
        <f>E85*F85</f>
        <v>31.95</v>
      </c>
      <c r="B85" s="652">
        <v>18</v>
      </c>
      <c r="C85" s="701" t="s">
        <v>29</v>
      </c>
      <c r="D85" s="652">
        <v>25</v>
      </c>
      <c r="E85" s="682">
        <f>D85*B85/1000</f>
        <v>0.45</v>
      </c>
      <c r="F85" s="680">
        <v>71</v>
      </c>
      <c r="G85" s="702">
        <f>E85</f>
        <v>0.45</v>
      </c>
      <c r="H85" s="683">
        <f>D85*B85/1000</f>
        <v>0.45</v>
      </c>
      <c r="I85" s="684">
        <f>G85*F85</f>
        <v>31.95</v>
      </c>
    </row>
    <row r="86" spans="1:9" s="663" customFormat="1">
      <c r="A86" s="680">
        <f>SUM(A85)</f>
        <v>31.95</v>
      </c>
      <c r="B86" s="653"/>
      <c r="C86" s="653" t="s">
        <v>21</v>
      </c>
      <c r="D86" s="652"/>
      <c r="E86" s="682"/>
      <c r="F86" s="680"/>
      <c r="G86" s="654"/>
      <c r="H86" s="683">
        <f>D86*B86/1000</f>
        <v>0</v>
      </c>
      <c r="I86" s="684">
        <f>G86*F86</f>
        <v>0</v>
      </c>
    </row>
    <row r="87" spans="1:9" s="663" customFormat="1" ht="15.75">
      <c r="A87" s="668">
        <f>A86/B85</f>
        <v>1.7749999999999999</v>
      </c>
      <c r="B87" s="659"/>
      <c r="C87" s="653" t="s">
        <v>22</v>
      </c>
      <c r="D87" s="652"/>
      <c r="E87" s="682"/>
      <c r="F87" s="668">
        <f>A87</f>
        <v>1.7749999999999999</v>
      </c>
      <c r="G87" s="654"/>
      <c r="H87" s="683">
        <f>D87*B87/1000</f>
        <v>0</v>
      </c>
      <c r="I87" s="684">
        <f>G87*F87</f>
        <v>0</v>
      </c>
    </row>
    <row r="88" spans="1:9" s="663" customFormat="1" ht="15.75">
      <c r="A88" s="668"/>
      <c r="B88" s="659"/>
      <c r="C88" s="653"/>
      <c r="D88" s="652"/>
      <c r="E88" s="682"/>
      <c r="F88" s="668"/>
      <c r="G88" s="654"/>
      <c r="H88" s="683"/>
      <c r="I88" s="684"/>
    </row>
    <row r="89" spans="1:9" s="663" customFormat="1" ht="15.75">
      <c r="A89" s="668">
        <f>A86+A81+A76+A70+A63+A53+A38+A33+A28+A22</f>
        <v>1768.5990360000001</v>
      </c>
      <c r="B89" s="653"/>
      <c r="C89" s="659" t="s">
        <v>30</v>
      </c>
      <c r="D89" s="653"/>
      <c r="E89" s="654"/>
      <c r="F89" s="668">
        <f>F90*B85</f>
        <v>1768.5990360000001</v>
      </c>
      <c r="G89" s="654"/>
      <c r="H89" s="651"/>
      <c r="I89" s="684">
        <f>SUM(I14:I88)</f>
        <v>1768.5990360000003</v>
      </c>
    </row>
    <row r="90" spans="1:9" s="663" customFormat="1" ht="15.75">
      <c r="A90" s="668">
        <f>A89/B85</f>
        <v>98.255502000000007</v>
      </c>
      <c r="B90" s="653"/>
      <c r="C90" s="659" t="s">
        <v>22</v>
      </c>
      <c r="D90" s="653"/>
      <c r="E90" s="654"/>
      <c r="F90" s="668">
        <f>A90</f>
        <v>98.255502000000007</v>
      </c>
      <c r="G90" s="654"/>
      <c r="H90" s="683"/>
      <c r="I90" s="684"/>
    </row>
    <row r="91" spans="1:9" s="663" customFormat="1" ht="15.75">
      <c r="C91" s="1389" t="s">
        <v>84</v>
      </c>
      <c r="D91" s="1389"/>
      <c r="E91" s="1389"/>
      <c r="F91" s="1389"/>
      <c r="G91" s="1389"/>
      <c r="H91" s="733"/>
      <c r="I91" s="646"/>
    </row>
    <row r="92" spans="1:9" s="663" customFormat="1" ht="15.75">
      <c r="C92" s="1389" t="s">
        <v>32</v>
      </c>
      <c r="D92" s="1389"/>
      <c r="E92" s="1389"/>
      <c r="F92" s="1389"/>
      <c r="G92" s="1389"/>
      <c r="H92" s="733"/>
      <c r="I92" s="646"/>
    </row>
    <row r="93" spans="1:9" s="663" customFormat="1" ht="15.75">
      <c r="B93" s="734"/>
      <c r="C93" s="734" t="s">
        <v>33</v>
      </c>
      <c r="D93" s="734"/>
      <c r="E93" s="734"/>
      <c r="F93" s="734"/>
      <c r="G93" s="734"/>
      <c r="H93" s="646"/>
      <c r="I93" s="646"/>
    </row>
  </sheetData>
  <mergeCells count="13">
    <mergeCell ref="C92:G92"/>
    <mergeCell ref="B2:G2"/>
    <mergeCell ref="B3:G3"/>
    <mergeCell ref="B4:B5"/>
    <mergeCell ref="C4:C5"/>
    <mergeCell ref="D4:D5"/>
    <mergeCell ref="E4:E5"/>
    <mergeCell ref="F5:G5"/>
    <mergeCell ref="F6:G6"/>
    <mergeCell ref="F8:G8"/>
    <mergeCell ref="C56:D56"/>
    <mergeCell ref="C66:D66"/>
    <mergeCell ref="C91:G91"/>
  </mergeCells>
  <pageMargins left="0.7" right="0.7" top="0.75" bottom="0.75" header="0.3" footer="0.3"/>
  <pageSetup paperSize="9" scale="48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O77"/>
  <sheetViews>
    <sheetView view="pageBreakPreview" topLeftCell="A17" zoomScale="60" workbookViewId="0">
      <selection activeCell="A74" sqref="A74"/>
    </sheetView>
  </sheetViews>
  <sheetFormatPr defaultRowHeight="15"/>
  <cols>
    <col min="1" max="1" width="16" customWidth="1"/>
    <col min="2" max="2" width="10.42578125" customWidth="1"/>
    <col min="3" max="3" width="64.7109375" customWidth="1"/>
    <col min="6" max="6" width="14" customWidth="1"/>
    <col min="9" max="9" width="15.5703125" customWidth="1"/>
  </cols>
  <sheetData>
    <row r="1" spans="1:9" s="645" customFormat="1">
      <c r="H1" s="646"/>
      <c r="I1" s="646"/>
    </row>
    <row r="2" spans="1:9" s="645" customFormat="1" ht="15.75">
      <c r="A2" s="647"/>
      <c r="B2" s="1390" t="s">
        <v>0</v>
      </c>
      <c r="C2" s="1390"/>
      <c r="D2" s="1390"/>
      <c r="E2" s="1390"/>
      <c r="F2" s="1390"/>
      <c r="G2" s="1390"/>
      <c r="H2" s="646"/>
      <c r="I2" s="646"/>
    </row>
    <row r="3" spans="1:9" s="645" customFormat="1" ht="12.75" customHeight="1">
      <c r="A3" s="647"/>
      <c r="B3" s="1390"/>
      <c r="C3" s="1390"/>
      <c r="D3" s="1390"/>
      <c r="E3" s="1390"/>
      <c r="F3" s="1390"/>
      <c r="G3" s="1390"/>
      <c r="H3" s="646"/>
      <c r="I3" s="646"/>
    </row>
    <row r="4" spans="1:9" s="645" customFormat="1" ht="30" customHeight="1">
      <c r="A4" s="647"/>
      <c r="B4" s="1391"/>
      <c r="C4" s="1393" t="s">
        <v>1</v>
      </c>
      <c r="D4" s="1395" t="s">
        <v>2</v>
      </c>
      <c r="E4" s="1397" t="s">
        <v>3</v>
      </c>
      <c r="F4" s="648"/>
      <c r="G4" s="649"/>
      <c r="H4" s="646"/>
      <c r="I4" s="646"/>
    </row>
    <row r="5" spans="1:9" s="645" customFormat="1" ht="40.5" customHeight="1">
      <c r="A5" s="650"/>
      <c r="B5" s="1392"/>
      <c r="C5" s="1394"/>
      <c r="D5" s="1396"/>
      <c r="E5" s="1398"/>
      <c r="F5" s="1399" t="s">
        <v>4</v>
      </c>
      <c r="G5" s="1400"/>
      <c r="H5" s="646"/>
      <c r="I5" s="646"/>
    </row>
    <row r="6" spans="1:9" s="645" customFormat="1">
      <c r="A6" s="651"/>
      <c r="B6" s="652"/>
      <c r="C6" s="653"/>
      <c r="D6" s="654"/>
      <c r="E6" s="655"/>
      <c r="F6" s="1401" t="s">
        <v>5</v>
      </c>
      <c r="G6" s="1402"/>
      <c r="H6" s="646"/>
      <c r="I6" s="646"/>
    </row>
    <row r="7" spans="1:9" s="645" customFormat="1">
      <c r="A7" s="651"/>
      <c r="B7" s="656"/>
      <c r="C7" s="653"/>
      <c r="D7" s="654"/>
      <c r="E7" s="655"/>
      <c r="F7" s="657"/>
      <c r="G7" s="658"/>
      <c r="H7" s="646"/>
      <c r="I7" s="646"/>
    </row>
    <row r="8" spans="1:9" s="645" customFormat="1">
      <c r="A8" s="651"/>
      <c r="B8" s="656"/>
      <c r="C8" s="653"/>
      <c r="D8" s="654"/>
      <c r="E8" s="655"/>
      <c r="F8" s="1403"/>
      <c r="G8" s="1404"/>
      <c r="H8" s="646"/>
      <c r="I8" s="646"/>
    </row>
    <row r="9" spans="1:9" s="645" customFormat="1" ht="14.25" customHeight="1">
      <c r="A9" s="651"/>
      <c r="B9" s="656"/>
      <c r="C9" s="659"/>
      <c r="D9" s="654"/>
      <c r="E9" s="655"/>
      <c r="F9" s="648"/>
      <c r="G9" s="660"/>
      <c r="H9" s="646"/>
      <c r="I9" s="646"/>
    </row>
    <row r="10" spans="1:9" s="645" customFormat="1" ht="13.5" customHeight="1">
      <c r="A10" s="661"/>
      <c r="B10" s="662"/>
      <c r="C10" s="653"/>
      <c r="D10" s="654"/>
      <c r="E10" s="655"/>
      <c r="F10" s="648"/>
      <c r="G10" s="660"/>
      <c r="H10" s="646"/>
      <c r="I10" s="646"/>
    </row>
    <row r="11" spans="1:9" s="645" customFormat="1" ht="18" customHeight="1">
      <c r="A11" s="647"/>
      <c r="B11" s="663"/>
      <c r="C11" s="664" t="s">
        <v>104</v>
      </c>
      <c r="D11" s="649"/>
      <c r="E11" s="648"/>
      <c r="F11" s="648"/>
      <c r="G11" s="649"/>
      <c r="H11" s="646"/>
      <c r="I11" s="646"/>
    </row>
    <row r="12" spans="1:9" s="645" customFormat="1" ht="75">
      <c r="A12" s="665" t="s">
        <v>6</v>
      </c>
      <c r="B12" s="666" t="s">
        <v>7</v>
      </c>
      <c r="C12" s="666" t="s">
        <v>8</v>
      </c>
      <c r="D12" s="666" t="s">
        <v>9</v>
      </c>
      <c r="E12" s="667" t="s">
        <v>10</v>
      </c>
      <c r="F12" s="666" t="s">
        <v>11</v>
      </c>
      <c r="G12" s="667" t="s">
        <v>12</v>
      </c>
      <c r="H12" s="646"/>
      <c r="I12" s="646"/>
    </row>
    <row r="13" spans="1:9" s="645" customFormat="1" ht="20.25">
      <c r="A13" s="668"/>
      <c r="B13" s="669"/>
      <c r="C13" s="670">
        <v>45244</v>
      </c>
      <c r="D13" s="666"/>
      <c r="E13" s="667"/>
      <c r="F13" s="669"/>
      <c r="G13" s="667"/>
      <c r="H13" s="646"/>
      <c r="I13" s="646"/>
    </row>
    <row r="14" spans="1:9" s="805" customFormat="1" ht="20.100000000000001" customHeight="1">
      <c r="A14" s="797"/>
      <c r="B14" s="798"/>
      <c r="C14" s="799" t="s">
        <v>49</v>
      </c>
      <c r="D14" s="800"/>
      <c r="E14" s="801"/>
      <c r="F14" s="797"/>
      <c r="G14" s="802"/>
      <c r="H14" s="803"/>
      <c r="I14" s="804"/>
    </row>
    <row r="15" spans="1:9" s="831" customFormat="1" ht="15" customHeight="1">
      <c r="A15" s="822"/>
      <c r="B15" s="823" t="s">
        <v>109</v>
      </c>
      <c r="C15" s="824" t="s">
        <v>124</v>
      </c>
      <c r="D15" s="825"/>
      <c r="E15" s="826"/>
      <c r="F15" s="827"/>
      <c r="G15" s="828"/>
      <c r="H15" s="829"/>
      <c r="I15" s="830"/>
    </row>
    <row r="16" spans="1:9" s="831" customFormat="1" ht="15.95" customHeight="1">
      <c r="A16" s="822">
        <f>E16*F16</f>
        <v>300.14400000000001</v>
      </c>
      <c r="B16" s="832">
        <v>32</v>
      </c>
      <c r="C16" s="825" t="s">
        <v>123</v>
      </c>
      <c r="D16" s="832">
        <v>26</v>
      </c>
      <c r="E16" s="828">
        <f t="shared" ref="E16:E26" si="0">D16*B16/1000</f>
        <v>0.83199999999999996</v>
      </c>
      <c r="F16" s="822">
        <v>360.75</v>
      </c>
      <c r="G16" s="833">
        <f>E16+E31</f>
        <v>3.52</v>
      </c>
      <c r="H16" s="829">
        <f t="shared" ref="H16:H28" si="1">D16*B16/1000</f>
        <v>0.83199999999999996</v>
      </c>
      <c r="I16" s="830">
        <f t="shared" ref="I16:I28" si="2">G16*F16</f>
        <v>1269.8399999999999</v>
      </c>
    </row>
    <row r="17" spans="1:9" s="841" customFormat="1">
      <c r="A17" s="834">
        <f t="shared" ref="A17:A26" si="3">E17*F17</f>
        <v>18.559999999999999</v>
      </c>
      <c r="B17" s="832">
        <v>32</v>
      </c>
      <c r="C17" s="835" t="s">
        <v>98</v>
      </c>
      <c r="D17" s="836">
        <v>20</v>
      </c>
      <c r="E17" s="837">
        <f t="shared" si="0"/>
        <v>0.64</v>
      </c>
      <c r="F17" s="834">
        <v>29</v>
      </c>
      <c r="G17" s="838">
        <f>E17</f>
        <v>0.64</v>
      </c>
      <c r="H17" s="839">
        <f t="shared" si="1"/>
        <v>0.64</v>
      </c>
      <c r="I17" s="840">
        <f t="shared" si="2"/>
        <v>18.559999999999999</v>
      </c>
    </row>
    <row r="18" spans="1:9" s="831" customFormat="1" ht="15" customHeight="1">
      <c r="A18" s="822">
        <f t="shared" si="3"/>
        <v>24.576000000000001</v>
      </c>
      <c r="B18" s="832">
        <v>32</v>
      </c>
      <c r="C18" s="825" t="s">
        <v>103</v>
      </c>
      <c r="D18" s="832">
        <v>24</v>
      </c>
      <c r="E18" s="828">
        <f t="shared" si="0"/>
        <v>0.76800000000000002</v>
      </c>
      <c r="F18" s="822">
        <v>32</v>
      </c>
      <c r="G18" s="833">
        <f>E18</f>
        <v>0.76800000000000002</v>
      </c>
      <c r="H18" s="829">
        <f t="shared" si="1"/>
        <v>0.76800000000000002</v>
      </c>
      <c r="I18" s="830">
        <f t="shared" si="2"/>
        <v>24.576000000000001</v>
      </c>
    </row>
    <row r="19" spans="1:9" s="831" customFormat="1" ht="15" customHeight="1">
      <c r="A19" s="822">
        <f t="shared" si="3"/>
        <v>12.16</v>
      </c>
      <c r="B19" s="832">
        <v>32</v>
      </c>
      <c r="C19" s="825" t="s">
        <v>88</v>
      </c>
      <c r="D19" s="832">
        <v>10</v>
      </c>
      <c r="E19" s="828">
        <f t="shared" si="0"/>
        <v>0.32</v>
      </c>
      <c r="F19" s="822">
        <v>38</v>
      </c>
      <c r="G19" s="833">
        <f>E19+E32</f>
        <v>0.70399999999999996</v>
      </c>
      <c r="H19" s="829">
        <f t="shared" si="1"/>
        <v>0.32</v>
      </c>
      <c r="I19" s="830">
        <f t="shared" si="2"/>
        <v>26.751999999999999</v>
      </c>
    </row>
    <row r="20" spans="1:9" s="831" customFormat="1" ht="15" customHeight="1">
      <c r="A20" s="822">
        <f t="shared" si="3"/>
        <v>11.686399999999999</v>
      </c>
      <c r="B20" s="832">
        <v>32</v>
      </c>
      <c r="C20" s="825" t="s">
        <v>17</v>
      </c>
      <c r="D20" s="832">
        <v>4</v>
      </c>
      <c r="E20" s="828">
        <f t="shared" si="0"/>
        <v>0.128</v>
      </c>
      <c r="F20" s="822">
        <v>91.3</v>
      </c>
      <c r="G20" s="833">
        <f>E20+E33</f>
        <v>0.28800000000000003</v>
      </c>
      <c r="H20" s="829">
        <f t="shared" si="1"/>
        <v>0.128</v>
      </c>
      <c r="I20" s="830">
        <f t="shared" si="2"/>
        <v>26.294400000000003</v>
      </c>
    </row>
    <row r="21" spans="1:9" s="831" customFormat="1" ht="15" customHeight="1">
      <c r="A21" s="822">
        <f t="shared" si="3"/>
        <v>9.2799999999999994</v>
      </c>
      <c r="B21" s="832">
        <v>32</v>
      </c>
      <c r="C21" s="825" t="s">
        <v>99</v>
      </c>
      <c r="D21" s="832">
        <v>10</v>
      </c>
      <c r="E21" s="828">
        <f t="shared" si="0"/>
        <v>0.32</v>
      </c>
      <c r="F21" s="822">
        <v>29</v>
      </c>
      <c r="G21" s="833">
        <f>E21</f>
        <v>0.32</v>
      </c>
      <c r="H21" s="829">
        <f t="shared" si="1"/>
        <v>0.32</v>
      </c>
      <c r="I21" s="830">
        <f t="shared" si="2"/>
        <v>9.2799999999999994</v>
      </c>
    </row>
    <row r="22" spans="1:9" s="109" customFormat="1" ht="15.95" customHeight="1">
      <c r="A22" s="822">
        <f t="shared" si="3"/>
        <v>4.6886400000000004</v>
      </c>
      <c r="B22" s="832">
        <v>32</v>
      </c>
      <c r="C22" s="102" t="s">
        <v>36</v>
      </c>
      <c r="D22" s="103">
        <v>2</v>
      </c>
      <c r="E22" s="104">
        <f>D22*B22/1000</f>
        <v>6.4000000000000001E-2</v>
      </c>
      <c r="F22" s="105">
        <v>73.260000000000005</v>
      </c>
      <c r="G22" s="106">
        <f>E22+E49</f>
        <v>0.70399999999999996</v>
      </c>
      <c r="H22" s="107">
        <f>D22*B22/1000</f>
        <v>6.4000000000000001E-2</v>
      </c>
      <c r="I22" s="108">
        <f>G22*F22</f>
        <v>51.575040000000001</v>
      </c>
    </row>
    <row r="23" spans="1:9" s="831" customFormat="1" ht="15.95" customHeight="1">
      <c r="A23" s="822">
        <f t="shared" si="3"/>
        <v>34.56</v>
      </c>
      <c r="B23" s="832">
        <v>32</v>
      </c>
      <c r="C23" s="825" t="s">
        <v>125</v>
      </c>
      <c r="D23" s="832">
        <v>40</v>
      </c>
      <c r="E23" s="828">
        <f t="shared" ref="E23" si="4">D23*B23/1000</f>
        <v>1.28</v>
      </c>
      <c r="F23" s="822">
        <v>27</v>
      </c>
      <c r="G23" s="833">
        <f>E23</f>
        <v>1.28</v>
      </c>
      <c r="H23" s="829">
        <f t="shared" ref="H23:H24" si="5">D23*B23/1000</f>
        <v>1.28</v>
      </c>
      <c r="I23" s="830">
        <f t="shared" ref="I23:I24" si="6">G23*F23</f>
        <v>34.56</v>
      </c>
    </row>
    <row r="24" spans="1:9" s="805" customFormat="1" ht="15.95" customHeight="1">
      <c r="A24" s="822">
        <f t="shared" si="3"/>
        <v>19.2</v>
      </c>
      <c r="B24" s="832">
        <v>32</v>
      </c>
      <c r="C24" s="842" t="s">
        <v>19</v>
      </c>
      <c r="D24" s="800">
        <v>6</v>
      </c>
      <c r="E24" s="801">
        <f>B24*D24/1000</f>
        <v>0.192</v>
      </c>
      <c r="F24" s="843">
        <v>100</v>
      </c>
      <c r="G24" s="833">
        <f>E24+E35</f>
        <v>0.44800000000000001</v>
      </c>
      <c r="H24" s="803">
        <f t="shared" si="5"/>
        <v>0.192</v>
      </c>
      <c r="I24" s="804">
        <f t="shared" si="6"/>
        <v>44.800000000000004</v>
      </c>
    </row>
    <row r="25" spans="1:9" s="850" customFormat="1">
      <c r="A25" s="844">
        <f>E25*F25</f>
        <v>63.2</v>
      </c>
      <c r="B25" s="832">
        <v>32</v>
      </c>
      <c r="C25" s="845" t="s">
        <v>101</v>
      </c>
      <c r="D25" s="846">
        <v>12.5</v>
      </c>
      <c r="E25" s="847">
        <f>D25*B25/1000</f>
        <v>0.4</v>
      </c>
      <c r="F25" s="844">
        <v>158</v>
      </c>
      <c r="G25" s="854">
        <f>E25</f>
        <v>0.4</v>
      </c>
      <c r="H25" s="848">
        <f>D25*B25/1000</f>
        <v>0.4</v>
      </c>
      <c r="I25" s="849">
        <f>G25*F25</f>
        <v>63.2</v>
      </c>
    </row>
    <row r="26" spans="1:9" s="831" customFormat="1" ht="15" customHeight="1">
      <c r="A26" s="822">
        <f t="shared" si="3"/>
        <v>0.67200000000000004</v>
      </c>
      <c r="B26" s="832">
        <v>32</v>
      </c>
      <c r="C26" s="825" t="s">
        <v>37</v>
      </c>
      <c r="D26" s="832">
        <v>1</v>
      </c>
      <c r="E26" s="828">
        <f t="shared" si="0"/>
        <v>3.2000000000000001E-2</v>
      </c>
      <c r="F26" s="822">
        <v>21</v>
      </c>
      <c r="G26" s="833">
        <f>E26+E36+E43</f>
        <v>9.6000000000000002E-2</v>
      </c>
      <c r="H26" s="829">
        <f t="shared" si="1"/>
        <v>3.2000000000000001E-2</v>
      </c>
      <c r="I26" s="830">
        <f t="shared" si="2"/>
        <v>2.016</v>
      </c>
    </row>
    <row r="27" spans="1:9" s="831" customFormat="1" ht="15" customHeight="1">
      <c r="A27" s="822">
        <f>SUM(A16:A26)</f>
        <v>498.72704000000004</v>
      </c>
      <c r="B27" s="832"/>
      <c r="C27" s="825" t="s">
        <v>21</v>
      </c>
      <c r="D27" s="832"/>
      <c r="E27" s="828"/>
      <c r="F27" s="822"/>
      <c r="G27" s="833"/>
      <c r="H27" s="829">
        <f t="shared" si="1"/>
        <v>0</v>
      </c>
      <c r="I27" s="830">
        <f t="shared" si="2"/>
        <v>0</v>
      </c>
    </row>
    <row r="28" spans="1:9" s="831" customFormat="1" ht="15" customHeight="1">
      <c r="A28" s="851">
        <f>A27/B26</f>
        <v>15.585220000000001</v>
      </c>
      <c r="B28" s="825"/>
      <c r="C28" s="825" t="s">
        <v>22</v>
      </c>
      <c r="D28" s="832"/>
      <c r="E28" s="828"/>
      <c r="F28" s="851">
        <f>A28</f>
        <v>15.585220000000001</v>
      </c>
      <c r="G28" s="833"/>
      <c r="H28" s="829">
        <f t="shared" si="1"/>
        <v>0</v>
      </c>
      <c r="I28" s="830">
        <f t="shared" si="2"/>
        <v>0</v>
      </c>
    </row>
    <row r="29" spans="1:9" s="831" customFormat="1" ht="15" customHeight="1">
      <c r="A29" s="851"/>
      <c r="B29" s="825"/>
      <c r="C29" s="852"/>
      <c r="D29" s="853"/>
      <c r="E29" s="828"/>
      <c r="F29" s="851"/>
      <c r="G29" s="833"/>
      <c r="H29" s="829"/>
      <c r="I29" s="830"/>
    </row>
    <row r="30" spans="1:9" s="663" customFormat="1" ht="15.75">
      <c r="A30" s="680"/>
      <c r="B30" s="681" t="s">
        <v>13</v>
      </c>
      <c r="C30" s="1405" t="s">
        <v>14</v>
      </c>
      <c r="D30" s="1406"/>
      <c r="E30" s="682"/>
      <c r="F30" s="652"/>
      <c r="G30" s="682"/>
      <c r="H30" s="683"/>
      <c r="I30" s="684"/>
    </row>
    <row r="31" spans="1:9" s="692" customFormat="1">
      <c r="A31" s="685">
        <f>E31*F31</f>
        <v>969.69600000000003</v>
      </c>
      <c r="B31" s="686">
        <v>32</v>
      </c>
      <c r="C31" s="687" t="s">
        <v>15</v>
      </c>
      <c r="D31" s="686">
        <v>84</v>
      </c>
      <c r="E31" s="688">
        <f>D31*B31/1000</f>
        <v>2.6880000000000002</v>
      </c>
      <c r="F31" s="685">
        <v>360.75</v>
      </c>
      <c r="G31" s="689"/>
      <c r="H31" s="690">
        <f t="shared" ref="H31:H32" si="7">D31*B31/1000</f>
        <v>2.6880000000000002</v>
      </c>
      <c r="I31" s="691">
        <f t="shared" ref="I31:I32" si="8">G31*F31</f>
        <v>0</v>
      </c>
    </row>
    <row r="32" spans="1:9" s="700" customFormat="1">
      <c r="A32" s="693">
        <f t="shared" ref="A32" si="9">E32*F32</f>
        <v>14.592000000000001</v>
      </c>
      <c r="B32" s="686">
        <v>32</v>
      </c>
      <c r="C32" s="694" t="s">
        <v>88</v>
      </c>
      <c r="D32" s="695">
        <v>12</v>
      </c>
      <c r="E32" s="696">
        <f t="shared" ref="E32" si="10">D32*B32/1000</f>
        <v>0.38400000000000001</v>
      </c>
      <c r="F32" s="693">
        <v>38</v>
      </c>
      <c r="G32" s="697"/>
      <c r="H32" s="698">
        <f t="shared" si="7"/>
        <v>0.38400000000000001</v>
      </c>
      <c r="I32" s="699">
        <f t="shared" si="8"/>
        <v>0</v>
      </c>
    </row>
    <row r="33" spans="1:15" s="663" customFormat="1">
      <c r="A33" s="680">
        <f>E33*F33</f>
        <v>14.608000000000001</v>
      </c>
      <c r="B33" s="686">
        <v>32</v>
      </c>
      <c r="C33" s="701" t="s">
        <v>143</v>
      </c>
      <c r="D33" s="652">
        <v>5</v>
      </c>
      <c r="E33" s="682">
        <f>D33*B33/1000</f>
        <v>0.16</v>
      </c>
      <c r="F33" s="680">
        <v>91.3</v>
      </c>
      <c r="G33" s="702"/>
      <c r="H33" s="683">
        <f>D33*B33/1000</f>
        <v>0.16</v>
      </c>
      <c r="I33" s="684">
        <f>G33*F33</f>
        <v>0</v>
      </c>
    </row>
    <row r="34" spans="1:15" s="663" customFormat="1">
      <c r="A34" s="680">
        <f>E34*F34</f>
        <v>2.5024000000000002</v>
      </c>
      <c r="B34" s="686">
        <v>32</v>
      </c>
      <c r="C34" s="701" t="s">
        <v>18</v>
      </c>
      <c r="D34" s="652">
        <v>2</v>
      </c>
      <c r="E34" s="682">
        <f>D34*B34/1000</f>
        <v>6.4000000000000001E-2</v>
      </c>
      <c r="F34" s="680">
        <v>39.1</v>
      </c>
      <c r="G34" s="702">
        <f>E34</f>
        <v>6.4000000000000001E-2</v>
      </c>
      <c r="H34" s="683">
        <f t="shared" ref="H34" si="11">D34*B34/1000</f>
        <v>6.4000000000000001E-2</v>
      </c>
      <c r="I34" s="684">
        <f t="shared" ref="I34" si="12">G34*F34</f>
        <v>2.5024000000000002</v>
      </c>
    </row>
    <row r="35" spans="1:15" s="710" customFormat="1">
      <c r="A35" s="703">
        <f t="shared" ref="A35" si="13">E35*F35</f>
        <v>25.6</v>
      </c>
      <c r="B35" s="686">
        <v>32</v>
      </c>
      <c r="C35" s="704" t="s">
        <v>19</v>
      </c>
      <c r="D35" s="705">
        <v>8</v>
      </c>
      <c r="E35" s="706">
        <f t="shared" ref="E35" si="14">D35*B35/1000</f>
        <v>0.25600000000000001</v>
      </c>
      <c r="F35" s="703">
        <v>100</v>
      </c>
      <c r="G35" s="707"/>
      <c r="H35" s="708">
        <f>D35*B35/1000</f>
        <v>0.25600000000000001</v>
      </c>
      <c r="I35" s="709">
        <f>G35*F35</f>
        <v>0</v>
      </c>
    </row>
    <row r="36" spans="1:15" s="663" customFormat="1">
      <c r="A36" s="680">
        <f>E36*F36</f>
        <v>0.67200000000000004</v>
      </c>
      <c r="B36" s="686">
        <v>32</v>
      </c>
      <c r="C36" s="701" t="s">
        <v>20</v>
      </c>
      <c r="D36" s="652">
        <v>1</v>
      </c>
      <c r="E36" s="682">
        <f>B36*D36/1000</f>
        <v>3.2000000000000001E-2</v>
      </c>
      <c r="F36" s="680">
        <v>21</v>
      </c>
      <c r="G36" s="702"/>
      <c r="H36" s="683">
        <f>D36*B36/1000</f>
        <v>3.2000000000000001E-2</v>
      </c>
      <c r="I36" s="684">
        <f>G36*F36</f>
        <v>0</v>
      </c>
    </row>
    <row r="37" spans="1:15" s="663" customFormat="1">
      <c r="A37" s="680">
        <f>SUM(A31:A36)</f>
        <v>1027.6704</v>
      </c>
      <c r="B37" s="652"/>
      <c r="C37" s="711" t="s">
        <v>21</v>
      </c>
      <c r="D37" s="652"/>
      <c r="E37" s="682"/>
      <c r="F37" s="680"/>
      <c r="G37" s="702"/>
      <c r="H37" s="683">
        <f>D37*B37/1000</f>
        <v>0</v>
      </c>
      <c r="I37" s="684">
        <f>G37*F37</f>
        <v>0</v>
      </c>
    </row>
    <row r="38" spans="1:15" s="663" customFormat="1" ht="15.75">
      <c r="A38" s="668">
        <f>A37/B36</f>
        <v>32.114699999999999</v>
      </c>
      <c r="B38" s="652"/>
      <c r="C38" s="711" t="s">
        <v>22</v>
      </c>
      <c r="D38" s="652"/>
      <c r="E38" s="682"/>
      <c r="F38" s="668">
        <f>A38</f>
        <v>32.114699999999999</v>
      </c>
      <c r="G38" s="702"/>
      <c r="H38" s="683">
        <f>D38*B38/1000</f>
        <v>0</v>
      </c>
      <c r="I38" s="684">
        <f>G38*F38</f>
        <v>0</v>
      </c>
    </row>
    <row r="39" spans="1:15" s="663" customFormat="1" ht="15.75">
      <c r="A39" s="668"/>
      <c r="B39" s="652"/>
      <c r="C39" s="712"/>
      <c r="D39" s="656"/>
      <c r="E39" s="682"/>
      <c r="F39" s="668"/>
      <c r="G39" s="702"/>
      <c r="H39" s="683"/>
      <c r="I39" s="684"/>
    </row>
    <row r="40" spans="1:15" s="663" customFormat="1" ht="15.75">
      <c r="A40" s="680"/>
      <c r="B40" s="681">
        <v>150</v>
      </c>
      <c r="C40" s="1405" t="s">
        <v>144</v>
      </c>
      <c r="D40" s="1406"/>
      <c r="E40" s="682"/>
      <c r="F40" s="652"/>
      <c r="G40" s="682"/>
      <c r="H40" s="683"/>
      <c r="I40" s="684"/>
    </row>
    <row r="41" spans="1:15" s="663" customFormat="1">
      <c r="A41" s="680">
        <f>E41*F41</f>
        <v>98.367999999999995</v>
      </c>
      <c r="B41" s="652">
        <v>32</v>
      </c>
      <c r="C41" s="653" t="s">
        <v>55</v>
      </c>
      <c r="D41" s="652">
        <v>53</v>
      </c>
      <c r="E41" s="682">
        <f>B41*D41/1000</f>
        <v>1.696</v>
      </c>
      <c r="F41" s="680">
        <v>58</v>
      </c>
      <c r="G41" s="702">
        <f>E41</f>
        <v>1.696</v>
      </c>
      <c r="H41" s="683">
        <f t="shared" ref="H41:H45" si="15">D41*B41/1000</f>
        <v>1.696</v>
      </c>
      <c r="I41" s="684">
        <f t="shared" ref="I41:I45" si="16">G41*F41</f>
        <v>98.367999999999995</v>
      </c>
    </row>
    <row r="42" spans="1:15" s="720" customFormat="1" ht="15.95" customHeight="1">
      <c r="A42" s="713">
        <f t="shared" ref="A42" si="17">E42*F42</f>
        <v>96</v>
      </c>
      <c r="B42" s="714">
        <v>32</v>
      </c>
      <c r="C42" s="715" t="s">
        <v>34</v>
      </c>
      <c r="D42" s="714">
        <v>5</v>
      </c>
      <c r="E42" s="716">
        <f t="shared" ref="E42" si="18">D42*B42/1000</f>
        <v>0.16</v>
      </c>
      <c r="F42" s="713">
        <v>600</v>
      </c>
      <c r="G42" s="717">
        <f>E42+E102</f>
        <v>0.16</v>
      </c>
      <c r="H42" s="718">
        <f t="shared" si="15"/>
        <v>0.16</v>
      </c>
      <c r="I42" s="719">
        <f t="shared" si="16"/>
        <v>96</v>
      </c>
    </row>
    <row r="43" spans="1:15" s="663" customFormat="1">
      <c r="A43" s="680">
        <f>E43*F43</f>
        <v>0.67200000000000004</v>
      </c>
      <c r="B43" s="652">
        <v>32</v>
      </c>
      <c r="C43" s="701" t="s">
        <v>20</v>
      </c>
      <c r="D43" s="652">
        <v>1</v>
      </c>
      <c r="E43" s="682">
        <f>B43*D43/1000</f>
        <v>3.2000000000000001E-2</v>
      </c>
      <c r="F43" s="680">
        <v>21</v>
      </c>
      <c r="G43" s="702"/>
      <c r="H43" s="683">
        <f t="shared" si="15"/>
        <v>3.2000000000000001E-2</v>
      </c>
      <c r="I43" s="684">
        <f t="shared" si="16"/>
        <v>0</v>
      </c>
    </row>
    <row r="44" spans="1:15" s="663" customFormat="1">
      <c r="A44" s="680">
        <f>SUM(A41:A43)</f>
        <v>195.04</v>
      </c>
      <c r="B44" s="652"/>
      <c r="C44" s="711" t="s">
        <v>21</v>
      </c>
      <c r="D44" s="652"/>
      <c r="E44" s="682"/>
      <c r="F44" s="680"/>
      <c r="G44" s="702"/>
      <c r="H44" s="683">
        <f t="shared" si="15"/>
        <v>0</v>
      </c>
      <c r="I44" s="684">
        <f t="shared" si="16"/>
        <v>0</v>
      </c>
    </row>
    <row r="45" spans="1:15" s="663" customFormat="1" ht="15.75">
      <c r="A45" s="668">
        <f>A44/B43</f>
        <v>6.0949999999999998</v>
      </c>
      <c r="B45" s="652"/>
      <c r="C45" s="711" t="s">
        <v>22</v>
      </c>
      <c r="D45" s="652"/>
      <c r="E45" s="682"/>
      <c r="F45" s="668">
        <f>A45</f>
        <v>6.0949999999999998</v>
      </c>
      <c r="G45" s="702"/>
      <c r="H45" s="683">
        <f t="shared" si="15"/>
        <v>0</v>
      </c>
      <c r="I45" s="684">
        <f t="shared" si="16"/>
        <v>0</v>
      </c>
    </row>
    <row r="46" spans="1:15" s="663" customFormat="1" ht="15.75">
      <c r="A46" s="668"/>
      <c r="B46" s="652"/>
      <c r="C46" s="712"/>
      <c r="D46" s="656"/>
      <c r="E46" s="682"/>
      <c r="F46" s="668"/>
      <c r="G46" s="702"/>
      <c r="H46" s="683"/>
      <c r="I46" s="684"/>
    </row>
    <row r="47" spans="1:15" s="663" customFormat="1" ht="15.75">
      <c r="A47" s="721"/>
      <c r="B47" s="681">
        <v>200</v>
      </c>
      <c r="C47" s="722" t="s">
        <v>146</v>
      </c>
      <c r="D47" s="653"/>
      <c r="E47" s="654"/>
      <c r="F47" s="723"/>
      <c r="G47" s="682"/>
      <c r="H47" s="683"/>
      <c r="I47" s="684"/>
      <c r="O47" s="663" t="s">
        <v>23</v>
      </c>
    </row>
    <row r="48" spans="1:15" s="663" customFormat="1">
      <c r="A48" s="680">
        <f>E48*F48</f>
        <v>46.42624</v>
      </c>
      <c r="B48" s="652">
        <v>32</v>
      </c>
      <c r="C48" s="701" t="s">
        <v>85</v>
      </c>
      <c r="D48" s="652">
        <v>14</v>
      </c>
      <c r="E48" s="682">
        <f>D48*B48/1000</f>
        <v>0.44800000000000001</v>
      </c>
      <c r="F48" s="680">
        <v>103.63</v>
      </c>
      <c r="G48" s="702">
        <f>E48</f>
        <v>0.44800000000000001</v>
      </c>
      <c r="H48" s="683">
        <f>D48*B48/1000</f>
        <v>0.44800000000000001</v>
      </c>
      <c r="I48" s="684">
        <f>G48*F48</f>
        <v>46.42624</v>
      </c>
    </row>
    <row r="49" spans="1:9" s="663" customFormat="1">
      <c r="A49" s="680">
        <f>E49*F49</f>
        <v>46.886400000000002</v>
      </c>
      <c r="B49" s="652">
        <v>32</v>
      </c>
      <c r="C49" s="701" t="s">
        <v>145</v>
      </c>
      <c r="D49" s="652">
        <v>20</v>
      </c>
      <c r="E49" s="682">
        <f>D49*B49/1000</f>
        <v>0.64</v>
      </c>
      <c r="F49" s="680">
        <v>73.260000000000005</v>
      </c>
      <c r="G49" s="702"/>
      <c r="H49" s="683">
        <f>D49*B49/1000</f>
        <v>0.64</v>
      </c>
      <c r="I49" s="684">
        <f>G49*F49</f>
        <v>0</v>
      </c>
    </row>
    <row r="50" spans="1:9" s="663" customFormat="1">
      <c r="A50" s="680">
        <f>SUM(A48:A49)</f>
        <v>93.312640000000002</v>
      </c>
      <c r="B50" s="653"/>
      <c r="C50" s="653" t="s">
        <v>21</v>
      </c>
      <c r="D50" s="652"/>
      <c r="E50" s="682"/>
      <c r="F50" s="680"/>
      <c r="G50" s="654"/>
      <c r="H50" s="683">
        <f>D50*B50/1000</f>
        <v>0</v>
      </c>
      <c r="I50" s="684">
        <f>G50*F50</f>
        <v>0</v>
      </c>
    </row>
    <row r="51" spans="1:9" s="663" customFormat="1" ht="15.75">
      <c r="A51" s="668">
        <f>A50/B48</f>
        <v>2.9160200000000001</v>
      </c>
      <c r="B51" s="659"/>
      <c r="C51" s="653" t="s">
        <v>22</v>
      </c>
      <c r="D51" s="652"/>
      <c r="E51" s="682"/>
      <c r="F51" s="668">
        <f>A51</f>
        <v>2.9160200000000001</v>
      </c>
      <c r="G51" s="654"/>
      <c r="H51" s="683">
        <f>D51*B51/1000</f>
        <v>0</v>
      </c>
      <c r="I51" s="684">
        <f>G51*F51</f>
        <v>0</v>
      </c>
    </row>
    <row r="52" spans="1:9" s="814" customFormat="1" ht="15.75" customHeight="1">
      <c r="A52" s="806"/>
      <c r="B52" s="807"/>
      <c r="C52" s="808"/>
      <c r="D52" s="809"/>
      <c r="E52" s="810"/>
      <c r="F52" s="806"/>
      <c r="G52" s="811"/>
      <c r="H52" s="812"/>
      <c r="I52" s="813"/>
    </row>
    <row r="53" spans="1:9" s="814" customFormat="1" ht="15.95" customHeight="1">
      <c r="A53" s="815"/>
      <c r="B53" s="816">
        <v>30</v>
      </c>
      <c r="C53" s="817" t="s">
        <v>40</v>
      </c>
      <c r="D53" s="808"/>
      <c r="E53" s="811"/>
      <c r="F53" s="818"/>
      <c r="G53" s="811"/>
      <c r="H53" s="812"/>
      <c r="I53" s="813"/>
    </row>
    <row r="54" spans="1:9" s="814" customFormat="1" ht="15.95" customHeight="1">
      <c r="A54" s="819">
        <f>E54*F54</f>
        <v>82.56</v>
      </c>
      <c r="B54" s="809">
        <v>32</v>
      </c>
      <c r="C54" s="820" t="s">
        <v>40</v>
      </c>
      <c r="D54" s="809">
        <v>30</v>
      </c>
      <c r="E54" s="810">
        <f>D54*B54/1000</f>
        <v>0.96</v>
      </c>
      <c r="F54" s="819">
        <v>86</v>
      </c>
      <c r="G54" s="821">
        <f>E54</f>
        <v>0.96</v>
      </c>
      <c r="H54" s="812">
        <f>D54*B54/1000</f>
        <v>0.96</v>
      </c>
      <c r="I54" s="813">
        <f>G54*F54</f>
        <v>82.56</v>
      </c>
    </row>
    <row r="55" spans="1:9" s="814" customFormat="1" ht="15.95" customHeight="1">
      <c r="A55" s="819">
        <f>SUM(A54)</f>
        <v>82.56</v>
      </c>
      <c r="B55" s="808"/>
      <c r="C55" s="808" t="s">
        <v>21</v>
      </c>
      <c r="D55" s="809"/>
      <c r="E55" s="810"/>
      <c r="F55" s="819"/>
      <c r="G55" s="811"/>
      <c r="H55" s="812">
        <f>D55*B55/1000</f>
        <v>0</v>
      </c>
      <c r="I55" s="813">
        <f>G55*F55</f>
        <v>0</v>
      </c>
    </row>
    <row r="56" spans="1:9" s="814" customFormat="1" ht="15.95" customHeight="1">
      <c r="A56" s="806">
        <f>A55/B54</f>
        <v>2.58</v>
      </c>
      <c r="B56" s="807"/>
      <c r="C56" s="808" t="s">
        <v>22</v>
      </c>
      <c r="D56" s="809"/>
      <c r="E56" s="810"/>
      <c r="F56" s="806">
        <f>A56</f>
        <v>2.58</v>
      </c>
      <c r="G56" s="811"/>
      <c r="H56" s="812">
        <f>D56*B56/1000</f>
        <v>0</v>
      </c>
      <c r="I56" s="813">
        <f>G56*F56</f>
        <v>0</v>
      </c>
    </row>
    <row r="57" spans="1:9" s="863" customFormat="1" ht="15.75">
      <c r="A57" s="855"/>
      <c r="B57" s="856"/>
      <c r="C57" s="857"/>
      <c r="D57" s="858"/>
      <c r="E57" s="859"/>
      <c r="F57" s="855"/>
      <c r="G57" s="860"/>
      <c r="H57" s="861"/>
      <c r="I57" s="862"/>
    </row>
    <row r="58" spans="1:9" s="863" customFormat="1" ht="15.75">
      <c r="A58" s="864"/>
      <c r="B58" s="865">
        <v>200</v>
      </c>
      <c r="C58" s="866" t="s">
        <v>147</v>
      </c>
      <c r="D58" s="857"/>
      <c r="E58" s="860"/>
      <c r="F58" s="867"/>
      <c r="G58" s="860"/>
      <c r="H58" s="861"/>
      <c r="I58" s="862"/>
    </row>
    <row r="59" spans="1:9" s="863" customFormat="1">
      <c r="A59" s="868">
        <f>E59*F59</f>
        <v>846.72000000000014</v>
      </c>
      <c r="B59" s="858">
        <v>32</v>
      </c>
      <c r="C59" s="869" t="s">
        <v>147</v>
      </c>
      <c r="D59" s="858">
        <v>200</v>
      </c>
      <c r="E59" s="859">
        <f>D59*B59/1000</f>
        <v>6.4</v>
      </c>
      <c r="F59" s="868">
        <v>132.30000000000001</v>
      </c>
      <c r="G59" s="870">
        <f>E59</f>
        <v>6.4</v>
      </c>
      <c r="H59" s="861">
        <f>D59*B59/1000</f>
        <v>6.4</v>
      </c>
      <c r="I59" s="862">
        <f>G59*F59</f>
        <v>846.72000000000014</v>
      </c>
    </row>
    <row r="60" spans="1:9" s="863" customFormat="1">
      <c r="A60" s="868">
        <f>SUM(A59:A59)</f>
        <v>846.72000000000014</v>
      </c>
      <c r="B60" s="857"/>
      <c r="C60" s="857" t="s">
        <v>21</v>
      </c>
      <c r="D60" s="858"/>
      <c r="E60" s="859"/>
      <c r="F60" s="868"/>
      <c r="G60" s="860"/>
      <c r="H60" s="861">
        <f>D60*B60/1000</f>
        <v>0</v>
      </c>
      <c r="I60" s="862">
        <f>G60*F60</f>
        <v>0</v>
      </c>
    </row>
    <row r="61" spans="1:9" s="863" customFormat="1" ht="15.75">
      <c r="A61" s="855">
        <f>A60/B59</f>
        <v>26.460000000000004</v>
      </c>
      <c r="B61" s="856"/>
      <c r="C61" s="857" t="s">
        <v>22</v>
      </c>
      <c r="D61" s="858"/>
      <c r="E61" s="859"/>
      <c r="F61" s="855">
        <f>A61</f>
        <v>26.460000000000004</v>
      </c>
      <c r="G61" s="860"/>
      <c r="H61" s="861">
        <f>D61*B61/1000</f>
        <v>0</v>
      </c>
      <c r="I61" s="862">
        <f>G61*F61</f>
        <v>0</v>
      </c>
    </row>
    <row r="62" spans="1:9" s="414" customFormat="1" ht="15.75">
      <c r="A62" s="406"/>
      <c r="B62" s="407"/>
      <c r="C62" s="408"/>
      <c r="D62" s="409"/>
      <c r="E62" s="410"/>
      <c r="F62" s="406"/>
      <c r="G62" s="411"/>
      <c r="H62" s="412"/>
      <c r="I62" s="413"/>
    </row>
    <row r="63" spans="1:9" s="663" customFormat="1" ht="15.75">
      <c r="A63" s="721"/>
      <c r="B63" s="681">
        <v>25</v>
      </c>
      <c r="C63" s="722" t="s">
        <v>26</v>
      </c>
      <c r="D63" s="653"/>
      <c r="E63" s="654"/>
      <c r="F63" s="723"/>
      <c r="G63" s="654"/>
      <c r="H63" s="683"/>
      <c r="I63" s="684"/>
    </row>
    <row r="64" spans="1:9" s="663" customFormat="1">
      <c r="A64" s="680">
        <f>E64*F64</f>
        <v>58.400000000000006</v>
      </c>
      <c r="B64" s="652">
        <v>32</v>
      </c>
      <c r="C64" s="701" t="s">
        <v>27</v>
      </c>
      <c r="D64" s="652">
        <v>25</v>
      </c>
      <c r="E64" s="682">
        <f>D64*B64/1000</f>
        <v>0.8</v>
      </c>
      <c r="F64" s="680">
        <v>73</v>
      </c>
      <c r="G64" s="702">
        <f>E64</f>
        <v>0.8</v>
      </c>
      <c r="H64" s="683">
        <f>D64*B64/1000</f>
        <v>0.8</v>
      </c>
      <c r="I64" s="684">
        <f>G64*F64</f>
        <v>58.400000000000006</v>
      </c>
    </row>
    <row r="65" spans="1:9" s="663" customFormat="1">
      <c r="A65" s="680">
        <f>SUM(A64)</f>
        <v>58.400000000000006</v>
      </c>
      <c r="B65" s="653"/>
      <c r="C65" s="653" t="s">
        <v>21</v>
      </c>
      <c r="D65" s="652"/>
      <c r="E65" s="682"/>
      <c r="F65" s="680"/>
      <c r="G65" s="654"/>
      <c r="H65" s="683">
        <f>D65*B65/1000</f>
        <v>0</v>
      </c>
      <c r="I65" s="684">
        <f>G65*F65</f>
        <v>0</v>
      </c>
    </row>
    <row r="66" spans="1:9" s="663" customFormat="1" ht="15.75">
      <c r="A66" s="668">
        <f>A65/B64</f>
        <v>1.8250000000000002</v>
      </c>
      <c r="B66" s="659"/>
      <c r="C66" s="653" t="s">
        <v>22</v>
      </c>
      <c r="D66" s="652"/>
      <c r="E66" s="682"/>
      <c r="F66" s="668">
        <f>A66</f>
        <v>1.8250000000000002</v>
      </c>
      <c r="G66" s="654"/>
      <c r="H66" s="683">
        <f>D66*B66/1000</f>
        <v>0</v>
      </c>
      <c r="I66" s="684">
        <f>G66*F66</f>
        <v>0</v>
      </c>
    </row>
    <row r="67" spans="1:9" s="663" customFormat="1" ht="15.75">
      <c r="A67" s="668"/>
      <c r="B67" s="659"/>
      <c r="C67" s="653"/>
      <c r="D67" s="652"/>
      <c r="E67" s="682"/>
      <c r="F67" s="668"/>
      <c r="G67" s="654"/>
      <c r="H67" s="683"/>
      <c r="I67" s="684"/>
    </row>
    <row r="68" spans="1:9" s="663" customFormat="1" ht="15.75">
      <c r="A68" s="721"/>
      <c r="B68" s="681">
        <v>25</v>
      </c>
      <c r="C68" s="722" t="s">
        <v>28</v>
      </c>
      <c r="D68" s="653"/>
      <c r="E68" s="654"/>
      <c r="F68" s="723"/>
      <c r="G68" s="654"/>
      <c r="H68" s="683"/>
      <c r="I68" s="684"/>
    </row>
    <row r="69" spans="1:9" s="663" customFormat="1">
      <c r="A69" s="680">
        <f>E69*F69</f>
        <v>56.800000000000004</v>
      </c>
      <c r="B69" s="652">
        <v>32</v>
      </c>
      <c r="C69" s="701" t="s">
        <v>29</v>
      </c>
      <c r="D69" s="652">
        <v>25</v>
      </c>
      <c r="E69" s="682">
        <f>D69*B69/1000</f>
        <v>0.8</v>
      </c>
      <c r="F69" s="680">
        <v>71</v>
      </c>
      <c r="G69" s="702">
        <f>E69</f>
        <v>0.8</v>
      </c>
      <c r="H69" s="683">
        <f>D69*B69/1000</f>
        <v>0.8</v>
      </c>
      <c r="I69" s="684">
        <f>G69*F69</f>
        <v>56.800000000000004</v>
      </c>
    </row>
    <row r="70" spans="1:9" s="663" customFormat="1">
      <c r="A70" s="680">
        <f>SUM(A69)</f>
        <v>56.800000000000004</v>
      </c>
      <c r="B70" s="653"/>
      <c r="C70" s="653" t="s">
        <v>21</v>
      </c>
      <c r="D70" s="652"/>
      <c r="E70" s="682"/>
      <c r="F70" s="680"/>
      <c r="G70" s="654"/>
      <c r="H70" s="683">
        <f>D70*B70/1000</f>
        <v>0</v>
      </c>
      <c r="I70" s="684">
        <f>G70*F70</f>
        <v>0</v>
      </c>
    </row>
    <row r="71" spans="1:9" s="663" customFormat="1" ht="15.75">
      <c r="A71" s="668">
        <f>A70/B69</f>
        <v>1.7750000000000001</v>
      </c>
      <c r="B71" s="659"/>
      <c r="C71" s="653" t="s">
        <v>22</v>
      </c>
      <c r="D71" s="652"/>
      <c r="E71" s="682"/>
      <c r="F71" s="668">
        <f>A71</f>
        <v>1.7750000000000001</v>
      </c>
      <c r="G71" s="654"/>
      <c r="H71" s="683">
        <f>D71*B71/1000</f>
        <v>0</v>
      </c>
      <c r="I71" s="684">
        <f>G71*F71</f>
        <v>0</v>
      </c>
    </row>
    <row r="72" spans="1:9" s="663" customFormat="1" ht="15.75">
      <c r="A72" s="668"/>
      <c r="B72" s="659"/>
      <c r="C72" s="653"/>
      <c r="D72" s="652"/>
      <c r="E72" s="682"/>
      <c r="F72" s="668"/>
      <c r="G72" s="654"/>
      <c r="H72" s="683"/>
      <c r="I72" s="684"/>
    </row>
    <row r="73" spans="1:9" s="663" customFormat="1" ht="15.75">
      <c r="A73" s="668">
        <f>A70+A65+A50+A44+A37+A27+A55+A60</f>
        <v>2859.2300799999998</v>
      </c>
      <c r="B73" s="653"/>
      <c r="C73" s="659" t="s">
        <v>30</v>
      </c>
      <c r="D73" s="653"/>
      <c r="E73" s="654"/>
      <c r="F73" s="668">
        <f>F74*B69</f>
        <v>2859.2300799999998</v>
      </c>
      <c r="G73" s="654"/>
      <c r="H73" s="651"/>
      <c r="I73" s="684">
        <f>SUM(I14:I72)</f>
        <v>2859.2300800000003</v>
      </c>
    </row>
    <row r="74" spans="1:9" s="663" customFormat="1" ht="15.75">
      <c r="A74" s="668">
        <f>A73/B69</f>
        <v>89.350939999999994</v>
      </c>
      <c r="B74" s="653"/>
      <c r="C74" s="659" t="s">
        <v>22</v>
      </c>
      <c r="D74" s="653"/>
      <c r="E74" s="654"/>
      <c r="F74" s="668">
        <f>A74</f>
        <v>89.350939999999994</v>
      </c>
      <c r="G74" s="654"/>
      <c r="H74" s="683"/>
      <c r="I74" s="684"/>
    </row>
    <row r="75" spans="1:9" s="663" customFormat="1" ht="15.75">
      <c r="C75" s="1389" t="s">
        <v>84</v>
      </c>
      <c r="D75" s="1389"/>
      <c r="E75" s="1389"/>
      <c r="F75" s="1389"/>
      <c r="G75" s="1389"/>
      <c r="H75" s="733"/>
      <c r="I75" s="646"/>
    </row>
    <row r="76" spans="1:9" s="663" customFormat="1" ht="15.75">
      <c r="C76" s="1389" t="s">
        <v>32</v>
      </c>
      <c r="D76" s="1389"/>
      <c r="E76" s="1389"/>
      <c r="F76" s="1389"/>
      <c r="G76" s="1389"/>
      <c r="H76" s="733"/>
      <c r="I76" s="646"/>
    </row>
    <row r="77" spans="1:9" s="663" customFormat="1" ht="15.75">
      <c r="B77" s="734"/>
      <c r="C77" s="734" t="s">
        <v>33</v>
      </c>
      <c r="D77" s="734"/>
      <c r="E77" s="734"/>
      <c r="F77" s="734"/>
      <c r="G77" s="734"/>
      <c r="H77" s="646"/>
      <c r="I77" s="646"/>
    </row>
  </sheetData>
  <mergeCells count="13">
    <mergeCell ref="C76:G76"/>
    <mergeCell ref="B2:G2"/>
    <mergeCell ref="B3:G3"/>
    <mergeCell ref="B4:B5"/>
    <mergeCell ref="C4:C5"/>
    <mergeCell ref="D4:D5"/>
    <mergeCell ref="E4:E5"/>
    <mergeCell ref="F5:G5"/>
    <mergeCell ref="F6:G6"/>
    <mergeCell ref="F8:G8"/>
    <mergeCell ref="C30:D30"/>
    <mergeCell ref="C40:D40"/>
    <mergeCell ref="C75:G75"/>
  </mergeCells>
  <pageMargins left="0.7" right="0.7" top="0.75" bottom="0.75" header="0.3" footer="0.3"/>
  <pageSetup paperSize="9" scale="58"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O67"/>
  <sheetViews>
    <sheetView view="pageBreakPreview" topLeftCell="A12" zoomScale="60" workbookViewId="0">
      <selection activeCell="A49" sqref="A49:XFD49"/>
    </sheetView>
  </sheetViews>
  <sheetFormatPr defaultRowHeight="15"/>
  <cols>
    <col min="1" max="1" width="16" customWidth="1"/>
    <col min="2" max="2" width="10.42578125" customWidth="1"/>
    <col min="3" max="3" width="64.7109375" customWidth="1"/>
    <col min="6" max="6" width="14" customWidth="1"/>
    <col min="9" max="9" width="15.5703125" customWidth="1"/>
  </cols>
  <sheetData>
    <row r="1" spans="1:9" s="645" customFormat="1">
      <c r="H1" s="646"/>
      <c r="I1" s="646"/>
    </row>
    <row r="2" spans="1:9" s="645" customFormat="1" ht="15.75">
      <c r="A2" s="647"/>
      <c r="B2" s="1390" t="s">
        <v>0</v>
      </c>
      <c r="C2" s="1390"/>
      <c r="D2" s="1390"/>
      <c r="E2" s="1390"/>
      <c r="F2" s="1390"/>
      <c r="G2" s="1390"/>
      <c r="H2" s="646"/>
      <c r="I2" s="646"/>
    </row>
    <row r="3" spans="1:9" s="645" customFormat="1" ht="12.75" customHeight="1">
      <c r="A3" s="647"/>
      <c r="B3" s="1390"/>
      <c r="C3" s="1390"/>
      <c r="D3" s="1390"/>
      <c r="E3" s="1390"/>
      <c r="F3" s="1390"/>
      <c r="G3" s="1390"/>
      <c r="H3" s="646"/>
      <c r="I3" s="646"/>
    </row>
    <row r="4" spans="1:9" s="645" customFormat="1" ht="30" customHeight="1">
      <c r="A4" s="647"/>
      <c r="B4" s="1391"/>
      <c r="C4" s="1393" t="s">
        <v>1</v>
      </c>
      <c r="D4" s="1395" t="s">
        <v>2</v>
      </c>
      <c r="E4" s="1397" t="s">
        <v>3</v>
      </c>
      <c r="F4" s="648"/>
      <c r="G4" s="649"/>
      <c r="H4" s="646"/>
      <c r="I4" s="646"/>
    </row>
    <row r="5" spans="1:9" s="645" customFormat="1" ht="40.5" customHeight="1">
      <c r="A5" s="650"/>
      <c r="B5" s="1392"/>
      <c r="C5" s="1394"/>
      <c r="D5" s="1396"/>
      <c r="E5" s="1398"/>
      <c r="F5" s="1399" t="s">
        <v>4</v>
      </c>
      <c r="G5" s="1400"/>
      <c r="H5" s="646"/>
      <c r="I5" s="646"/>
    </row>
    <row r="6" spans="1:9" s="645" customFormat="1">
      <c r="A6" s="651"/>
      <c r="B6" s="652"/>
      <c r="C6" s="653"/>
      <c r="D6" s="654"/>
      <c r="E6" s="655"/>
      <c r="F6" s="1401" t="s">
        <v>5</v>
      </c>
      <c r="G6" s="1402"/>
      <c r="H6" s="646"/>
      <c r="I6" s="646"/>
    </row>
    <row r="7" spans="1:9" s="645" customFormat="1">
      <c r="A7" s="651"/>
      <c r="B7" s="656"/>
      <c r="C7" s="653"/>
      <c r="D7" s="654"/>
      <c r="E7" s="655"/>
      <c r="F7" s="657"/>
      <c r="G7" s="658"/>
      <c r="H7" s="646"/>
      <c r="I7" s="646"/>
    </row>
    <row r="8" spans="1:9" s="645" customFormat="1">
      <c r="A8" s="651"/>
      <c r="B8" s="656"/>
      <c r="C8" s="653"/>
      <c r="D8" s="654"/>
      <c r="E8" s="655"/>
      <c r="F8" s="1403"/>
      <c r="G8" s="1404"/>
      <c r="H8" s="646"/>
      <c r="I8" s="646"/>
    </row>
    <row r="9" spans="1:9" s="645" customFormat="1" ht="14.25" customHeight="1">
      <c r="A9" s="651"/>
      <c r="B9" s="656"/>
      <c r="C9" s="659"/>
      <c r="D9" s="654"/>
      <c r="E9" s="655"/>
      <c r="F9" s="648"/>
      <c r="G9" s="660"/>
      <c r="H9" s="646"/>
      <c r="I9" s="646"/>
    </row>
    <row r="10" spans="1:9" s="645" customFormat="1" ht="13.5" customHeight="1">
      <c r="A10" s="661"/>
      <c r="B10" s="662"/>
      <c r="C10" s="653"/>
      <c r="D10" s="654"/>
      <c r="E10" s="655"/>
      <c r="F10" s="648"/>
      <c r="G10" s="660"/>
      <c r="H10" s="646"/>
      <c r="I10" s="646"/>
    </row>
    <row r="11" spans="1:9" s="645" customFormat="1" ht="18" customHeight="1">
      <c r="A11" s="647"/>
      <c r="B11" s="663"/>
      <c r="C11" s="664" t="s">
        <v>102</v>
      </c>
      <c r="D11" s="649"/>
      <c r="E11" s="648"/>
      <c r="F11" s="648"/>
      <c r="G11" s="649"/>
      <c r="H11" s="646"/>
      <c r="I11" s="646"/>
    </row>
    <row r="12" spans="1:9" s="645" customFormat="1" ht="75">
      <c r="A12" s="665" t="s">
        <v>6</v>
      </c>
      <c r="B12" s="666" t="s">
        <v>7</v>
      </c>
      <c r="C12" s="666" t="s">
        <v>8</v>
      </c>
      <c r="D12" s="666" t="s">
        <v>9</v>
      </c>
      <c r="E12" s="667" t="s">
        <v>10</v>
      </c>
      <c r="F12" s="666" t="s">
        <v>11</v>
      </c>
      <c r="G12" s="667" t="s">
        <v>12</v>
      </c>
      <c r="H12" s="646"/>
      <c r="I12" s="646"/>
    </row>
    <row r="13" spans="1:9" s="645" customFormat="1" ht="20.25">
      <c r="A13" s="668"/>
      <c r="B13" s="669"/>
      <c r="C13" s="670">
        <v>45244</v>
      </c>
      <c r="D13" s="666"/>
      <c r="E13" s="667"/>
      <c r="F13" s="669"/>
      <c r="G13" s="667"/>
      <c r="H13" s="646"/>
      <c r="I13" s="646"/>
    </row>
    <row r="14" spans="1:9" s="805" customFormat="1" ht="20.100000000000001" customHeight="1">
      <c r="A14" s="797"/>
      <c r="B14" s="798"/>
      <c r="C14" s="799" t="s">
        <v>49</v>
      </c>
      <c r="D14" s="800"/>
      <c r="E14" s="801"/>
      <c r="F14" s="797"/>
      <c r="G14" s="802"/>
      <c r="H14" s="803"/>
      <c r="I14" s="804"/>
    </row>
    <row r="15" spans="1:9" s="831" customFormat="1" ht="15" customHeight="1">
      <c r="A15" s="822"/>
      <c r="B15" s="823" t="s">
        <v>106</v>
      </c>
      <c r="C15" s="824" t="s">
        <v>124</v>
      </c>
      <c r="D15" s="825"/>
      <c r="E15" s="826"/>
      <c r="F15" s="827"/>
      <c r="G15" s="828"/>
      <c r="H15" s="829"/>
      <c r="I15" s="830"/>
    </row>
    <row r="16" spans="1:9" s="831" customFormat="1" ht="15.95" customHeight="1">
      <c r="A16" s="822">
        <f>E16*F16</f>
        <v>18.759</v>
      </c>
      <c r="B16" s="832">
        <v>2</v>
      </c>
      <c r="C16" s="825" t="s">
        <v>123</v>
      </c>
      <c r="D16" s="832">
        <v>26</v>
      </c>
      <c r="E16" s="828">
        <f t="shared" ref="E16:E26" si="0">D16*B16/1000</f>
        <v>5.1999999999999998E-2</v>
      </c>
      <c r="F16" s="822">
        <v>360.75</v>
      </c>
      <c r="G16" s="833">
        <f>E16+E31</f>
        <v>0.32</v>
      </c>
      <c r="H16" s="829">
        <f t="shared" ref="H16:H28" si="1">D16*B16/1000</f>
        <v>5.1999999999999998E-2</v>
      </c>
      <c r="I16" s="830">
        <f t="shared" ref="I16:I28" si="2">G16*F16</f>
        <v>115.44</v>
      </c>
    </row>
    <row r="17" spans="1:9" s="841" customFormat="1">
      <c r="A17" s="834">
        <f t="shared" ref="A17:A26" si="3">E17*F17</f>
        <v>0.77120000000000011</v>
      </c>
      <c r="B17" s="832">
        <v>2</v>
      </c>
      <c r="C17" s="835" t="s">
        <v>98</v>
      </c>
      <c r="D17" s="836">
        <v>20</v>
      </c>
      <c r="E17" s="837">
        <f t="shared" si="0"/>
        <v>0.04</v>
      </c>
      <c r="F17" s="834">
        <v>19.28</v>
      </c>
      <c r="G17" s="838">
        <f>E17</f>
        <v>0.04</v>
      </c>
      <c r="H17" s="839">
        <f t="shared" si="1"/>
        <v>0.04</v>
      </c>
      <c r="I17" s="840">
        <f t="shared" si="2"/>
        <v>0.77120000000000011</v>
      </c>
    </row>
    <row r="18" spans="1:9" s="831" customFormat="1" ht="15" customHeight="1">
      <c r="A18" s="822">
        <f t="shared" si="3"/>
        <v>0.93791999999999998</v>
      </c>
      <c r="B18" s="832">
        <v>2</v>
      </c>
      <c r="C18" s="825" t="s">
        <v>103</v>
      </c>
      <c r="D18" s="832">
        <v>24</v>
      </c>
      <c r="E18" s="828">
        <f t="shared" si="0"/>
        <v>4.8000000000000001E-2</v>
      </c>
      <c r="F18" s="822">
        <v>19.54</v>
      </c>
      <c r="G18" s="833">
        <f>E18</f>
        <v>4.8000000000000001E-2</v>
      </c>
      <c r="H18" s="829">
        <f t="shared" si="1"/>
        <v>4.8000000000000001E-2</v>
      </c>
      <c r="I18" s="830">
        <f t="shared" si="2"/>
        <v>0.93791999999999998</v>
      </c>
    </row>
    <row r="19" spans="1:9" s="831" customFormat="1" ht="15" customHeight="1">
      <c r="A19" s="822">
        <f t="shared" si="3"/>
        <v>0.39760000000000001</v>
      </c>
      <c r="B19" s="832">
        <v>2</v>
      </c>
      <c r="C19" s="825" t="s">
        <v>88</v>
      </c>
      <c r="D19" s="832">
        <v>10</v>
      </c>
      <c r="E19" s="828">
        <f t="shared" si="0"/>
        <v>0.02</v>
      </c>
      <c r="F19" s="822">
        <v>19.88</v>
      </c>
      <c r="G19" s="833">
        <f>E19+E32</f>
        <v>3.4000000000000002E-2</v>
      </c>
      <c r="H19" s="829">
        <f t="shared" si="1"/>
        <v>0.02</v>
      </c>
      <c r="I19" s="830">
        <f t="shared" si="2"/>
        <v>0.67591999999999997</v>
      </c>
    </row>
    <row r="20" spans="1:9" s="831" customFormat="1" ht="15" customHeight="1">
      <c r="A20" s="822">
        <f t="shared" si="3"/>
        <v>0.73039999999999994</v>
      </c>
      <c r="B20" s="832">
        <v>2</v>
      </c>
      <c r="C20" s="825" t="s">
        <v>17</v>
      </c>
      <c r="D20" s="832">
        <v>4</v>
      </c>
      <c r="E20" s="828">
        <f t="shared" si="0"/>
        <v>8.0000000000000002E-3</v>
      </c>
      <c r="F20" s="822">
        <v>91.3</v>
      </c>
      <c r="G20" s="833">
        <f>E20+E33</f>
        <v>1.4E-2</v>
      </c>
      <c r="H20" s="829">
        <f t="shared" si="1"/>
        <v>8.0000000000000002E-3</v>
      </c>
      <c r="I20" s="830">
        <f t="shared" si="2"/>
        <v>1.2782</v>
      </c>
    </row>
    <row r="21" spans="1:9" s="831" customFormat="1" ht="15" customHeight="1">
      <c r="A21" s="822">
        <f t="shared" si="3"/>
        <v>0.57999999999999996</v>
      </c>
      <c r="B21" s="832">
        <v>2</v>
      </c>
      <c r="C21" s="825" t="s">
        <v>99</v>
      </c>
      <c r="D21" s="832">
        <v>10</v>
      </c>
      <c r="E21" s="828">
        <f t="shared" si="0"/>
        <v>0.02</v>
      </c>
      <c r="F21" s="822">
        <v>29</v>
      </c>
      <c r="G21" s="833">
        <f>E21</f>
        <v>0.02</v>
      </c>
      <c r="H21" s="829">
        <f t="shared" si="1"/>
        <v>0.02</v>
      </c>
      <c r="I21" s="830">
        <f t="shared" si="2"/>
        <v>0.57999999999999996</v>
      </c>
    </row>
    <row r="22" spans="1:9" s="109" customFormat="1" ht="15.95" customHeight="1">
      <c r="A22" s="822">
        <f t="shared" si="3"/>
        <v>0.25600000000000001</v>
      </c>
      <c r="B22" s="832">
        <v>2</v>
      </c>
      <c r="C22" s="102" t="s">
        <v>36</v>
      </c>
      <c r="D22" s="103">
        <v>2</v>
      </c>
      <c r="E22" s="104">
        <f>D22*B22/1000</f>
        <v>4.0000000000000001E-3</v>
      </c>
      <c r="F22" s="105">
        <v>64</v>
      </c>
      <c r="G22" s="106">
        <f>E22+E49</f>
        <v>2.4E-2</v>
      </c>
      <c r="H22" s="107">
        <f>D22*B22/1000</f>
        <v>4.0000000000000001E-3</v>
      </c>
      <c r="I22" s="108">
        <f>G22*F22</f>
        <v>1.536</v>
      </c>
    </row>
    <row r="23" spans="1:9" s="831" customFormat="1" ht="15.95" customHeight="1">
      <c r="A23" s="822">
        <f t="shared" si="3"/>
        <v>1.5791999999999999</v>
      </c>
      <c r="B23" s="832">
        <v>2</v>
      </c>
      <c r="C23" s="825" t="s">
        <v>125</v>
      </c>
      <c r="D23" s="832">
        <v>40</v>
      </c>
      <c r="E23" s="828">
        <f t="shared" ref="E23" si="4">D23*B23/1000</f>
        <v>0.08</v>
      </c>
      <c r="F23" s="822">
        <v>19.739999999999998</v>
      </c>
      <c r="G23" s="833">
        <f>E23</f>
        <v>0.08</v>
      </c>
      <c r="H23" s="829">
        <f t="shared" ref="H23:H24" si="5">D23*B23/1000</f>
        <v>0.08</v>
      </c>
      <c r="I23" s="830">
        <f t="shared" ref="I23:I24" si="6">G23*F23</f>
        <v>1.5791999999999999</v>
      </c>
    </row>
    <row r="24" spans="1:9" s="805" customFormat="1" ht="15.95" customHeight="1">
      <c r="A24" s="822">
        <f t="shared" si="3"/>
        <v>1.2</v>
      </c>
      <c r="B24" s="832">
        <v>2</v>
      </c>
      <c r="C24" s="842" t="s">
        <v>19</v>
      </c>
      <c r="D24" s="800">
        <v>6</v>
      </c>
      <c r="E24" s="801">
        <f>B24*D24/1000</f>
        <v>1.2E-2</v>
      </c>
      <c r="F24" s="843">
        <v>100</v>
      </c>
      <c r="G24" s="833">
        <f>E24+E35</f>
        <v>2.1999999999999999E-2</v>
      </c>
      <c r="H24" s="803">
        <f t="shared" si="5"/>
        <v>1.2E-2</v>
      </c>
      <c r="I24" s="804">
        <f t="shared" si="6"/>
        <v>2.1999999999999997</v>
      </c>
    </row>
    <row r="25" spans="1:9" s="850" customFormat="1">
      <c r="A25" s="844">
        <f>E25*F25</f>
        <v>3.16</v>
      </c>
      <c r="B25" s="832">
        <v>2</v>
      </c>
      <c r="C25" s="845" t="s">
        <v>101</v>
      </c>
      <c r="D25" s="846">
        <v>10</v>
      </c>
      <c r="E25" s="847">
        <f>D25*B25/1000</f>
        <v>0.02</v>
      </c>
      <c r="F25" s="844">
        <v>158</v>
      </c>
      <c r="G25" s="854">
        <f>E25</f>
        <v>0.02</v>
      </c>
      <c r="H25" s="848">
        <f>D25*B25/1000</f>
        <v>0.02</v>
      </c>
      <c r="I25" s="849">
        <f>G25*F25</f>
        <v>3.16</v>
      </c>
    </row>
    <row r="26" spans="1:9" s="831" customFormat="1" ht="15" customHeight="1">
      <c r="A26" s="822">
        <f t="shared" si="3"/>
        <v>2.4E-2</v>
      </c>
      <c r="B26" s="832">
        <v>2</v>
      </c>
      <c r="C26" s="825" t="s">
        <v>37</v>
      </c>
      <c r="D26" s="832">
        <v>1</v>
      </c>
      <c r="E26" s="828">
        <f t="shared" si="0"/>
        <v>2E-3</v>
      </c>
      <c r="F26" s="822">
        <v>12</v>
      </c>
      <c r="G26" s="833">
        <f>E26+E36+E43</f>
        <v>6.0000000000000001E-3</v>
      </c>
      <c r="H26" s="829">
        <f t="shared" si="1"/>
        <v>2E-3</v>
      </c>
      <c r="I26" s="830">
        <f t="shared" si="2"/>
        <v>7.2000000000000008E-2</v>
      </c>
    </row>
    <row r="27" spans="1:9" s="831" customFormat="1" ht="15" customHeight="1">
      <c r="A27" s="822">
        <f>SUM(A16:A26)</f>
        <v>28.395319999999998</v>
      </c>
      <c r="B27" s="832"/>
      <c r="C27" s="825" t="s">
        <v>21</v>
      </c>
      <c r="D27" s="832"/>
      <c r="E27" s="828"/>
      <c r="F27" s="822"/>
      <c r="G27" s="833"/>
      <c r="H27" s="829">
        <f t="shared" si="1"/>
        <v>0</v>
      </c>
      <c r="I27" s="830">
        <f t="shared" si="2"/>
        <v>0</v>
      </c>
    </row>
    <row r="28" spans="1:9" s="831" customFormat="1" ht="15" customHeight="1">
      <c r="A28" s="851">
        <f>A27/B26</f>
        <v>14.197659999999999</v>
      </c>
      <c r="B28" s="825"/>
      <c r="C28" s="825" t="s">
        <v>22</v>
      </c>
      <c r="D28" s="832"/>
      <c r="E28" s="828"/>
      <c r="F28" s="851">
        <f>A28</f>
        <v>14.197659999999999</v>
      </c>
      <c r="G28" s="833"/>
      <c r="H28" s="829">
        <f t="shared" si="1"/>
        <v>0</v>
      </c>
      <c r="I28" s="830">
        <f t="shared" si="2"/>
        <v>0</v>
      </c>
    </row>
    <row r="29" spans="1:9" s="831" customFormat="1" ht="15" customHeight="1">
      <c r="A29" s="851"/>
      <c r="B29" s="825"/>
      <c r="C29" s="852"/>
      <c r="D29" s="853"/>
      <c r="E29" s="828"/>
      <c r="F29" s="851"/>
      <c r="G29" s="833"/>
      <c r="H29" s="829"/>
      <c r="I29" s="830"/>
    </row>
    <row r="30" spans="1:9" s="663" customFormat="1" ht="15.75">
      <c r="A30" s="680"/>
      <c r="B30" s="681" t="s">
        <v>56</v>
      </c>
      <c r="C30" s="1405" t="s">
        <v>14</v>
      </c>
      <c r="D30" s="1406"/>
      <c r="E30" s="682"/>
      <c r="F30" s="652"/>
      <c r="G30" s="682"/>
      <c r="H30" s="683"/>
      <c r="I30" s="684"/>
    </row>
    <row r="31" spans="1:9" s="692" customFormat="1">
      <c r="A31" s="685">
        <f>E31*F31</f>
        <v>96.681000000000012</v>
      </c>
      <c r="B31" s="686">
        <v>2</v>
      </c>
      <c r="C31" s="687" t="s">
        <v>15</v>
      </c>
      <c r="D31" s="686">
        <v>134</v>
      </c>
      <c r="E31" s="688">
        <f>D31*B31/1000</f>
        <v>0.26800000000000002</v>
      </c>
      <c r="F31" s="685">
        <v>360.75</v>
      </c>
      <c r="G31" s="689"/>
      <c r="H31" s="690">
        <f t="shared" ref="H31:H32" si="7">D31*B31/1000</f>
        <v>0.26800000000000002</v>
      </c>
      <c r="I31" s="691">
        <f t="shared" ref="I31:I32" si="8">G31*F31</f>
        <v>0</v>
      </c>
    </row>
    <row r="32" spans="1:9" s="700" customFormat="1">
      <c r="A32" s="693">
        <f t="shared" ref="A32" si="9">E32*F32</f>
        <v>0.27832000000000001</v>
      </c>
      <c r="B32" s="686">
        <v>2</v>
      </c>
      <c r="C32" s="694" t="s">
        <v>88</v>
      </c>
      <c r="D32" s="695">
        <v>7</v>
      </c>
      <c r="E32" s="696">
        <f t="shared" ref="E32" si="10">D32*B32/1000</f>
        <v>1.4E-2</v>
      </c>
      <c r="F32" s="693">
        <v>19.88</v>
      </c>
      <c r="G32" s="697"/>
      <c r="H32" s="698">
        <f t="shared" si="7"/>
        <v>1.4E-2</v>
      </c>
      <c r="I32" s="699">
        <f t="shared" si="8"/>
        <v>0</v>
      </c>
    </row>
    <row r="33" spans="1:15" s="663" customFormat="1">
      <c r="A33" s="680">
        <f>E33*F33</f>
        <v>0.54779999999999995</v>
      </c>
      <c r="B33" s="686">
        <v>2</v>
      </c>
      <c r="C33" s="701" t="s">
        <v>143</v>
      </c>
      <c r="D33" s="652">
        <v>3</v>
      </c>
      <c r="E33" s="682">
        <f>D33*B33/1000</f>
        <v>6.0000000000000001E-3</v>
      </c>
      <c r="F33" s="680">
        <v>91.3</v>
      </c>
      <c r="G33" s="702"/>
      <c r="H33" s="683">
        <f>D33*B33/1000</f>
        <v>6.0000000000000001E-3</v>
      </c>
      <c r="I33" s="684">
        <f>G33*F33</f>
        <v>0</v>
      </c>
    </row>
    <row r="34" spans="1:15" s="663" customFormat="1">
      <c r="A34" s="680">
        <f>E34*F34</f>
        <v>0.10016</v>
      </c>
      <c r="B34" s="686">
        <v>2</v>
      </c>
      <c r="C34" s="701" t="s">
        <v>18</v>
      </c>
      <c r="D34" s="652">
        <v>2</v>
      </c>
      <c r="E34" s="682">
        <f>D34*B34/1000</f>
        <v>4.0000000000000001E-3</v>
      </c>
      <c r="F34" s="680">
        <v>25.04</v>
      </c>
      <c r="G34" s="702">
        <f>E34</f>
        <v>4.0000000000000001E-3</v>
      </c>
      <c r="H34" s="683">
        <f t="shared" ref="H34" si="11">D34*B34/1000</f>
        <v>4.0000000000000001E-3</v>
      </c>
      <c r="I34" s="684">
        <f t="shared" ref="I34" si="12">G34*F34</f>
        <v>0.10016</v>
      </c>
    </row>
    <row r="35" spans="1:15" s="710" customFormat="1">
      <c r="A35" s="703">
        <f t="shared" ref="A35" si="13">E35*F35</f>
        <v>1</v>
      </c>
      <c r="B35" s="686">
        <v>2</v>
      </c>
      <c r="C35" s="704" t="s">
        <v>19</v>
      </c>
      <c r="D35" s="705">
        <v>5</v>
      </c>
      <c r="E35" s="706">
        <f t="shared" ref="E35" si="14">D35*B35/1000</f>
        <v>0.01</v>
      </c>
      <c r="F35" s="703">
        <v>100</v>
      </c>
      <c r="G35" s="707"/>
      <c r="H35" s="708">
        <f>D35*B35/1000</f>
        <v>0.01</v>
      </c>
      <c r="I35" s="709">
        <f>G35*F35</f>
        <v>0</v>
      </c>
    </row>
    <row r="36" spans="1:15" s="663" customFormat="1">
      <c r="A36" s="680">
        <f>E36*F36</f>
        <v>2.4E-2</v>
      </c>
      <c r="B36" s="686">
        <v>2</v>
      </c>
      <c r="C36" s="701" t="s">
        <v>20</v>
      </c>
      <c r="D36" s="652">
        <v>1</v>
      </c>
      <c r="E36" s="682">
        <f>B36*D36/1000</f>
        <v>2E-3</v>
      </c>
      <c r="F36" s="680">
        <v>12</v>
      </c>
      <c r="G36" s="702"/>
      <c r="H36" s="683">
        <f>D36*B36/1000</f>
        <v>2E-3</v>
      </c>
      <c r="I36" s="684">
        <f>G36*F36</f>
        <v>0</v>
      </c>
    </row>
    <row r="37" spans="1:15" s="663" customFormat="1">
      <c r="A37" s="680">
        <f>SUM(A31:A36)</f>
        <v>98.631280000000004</v>
      </c>
      <c r="B37" s="652"/>
      <c r="C37" s="711" t="s">
        <v>21</v>
      </c>
      <c r="D37" s="652"/>
      <c r="E37" s="682"/>
      <c r="F37" s="680"/>
      <c r="G37" s="702"/>
      <c r="H37" s="683">
        <f>D37*B37/1000</f>
        <v>0</v>
      </c>
      <c r="I37" s="684">
        <f>G37*F37</f>
        <v>0</v>
      </c>
    </row>
    <row r="38" spans="1:15" s="663" customFormat="1" ht="15.75">
      <c r="A38" s="668">
        <f>A37/B36</f>
        <v>49.315640000000002</v>
      </c>
      <c r="B38" s="652"/>
      <c r="C38" s="711" t="s">
        <v>22</v>
      </c>
      <c r="D38" s="652"/>
      <c r="E38" s="682"/>
      <c r="F38" s="668">
        <f>A38</f>
        <v>49.315640000000002</v>
      </c>
      <c r="G38" s="702"/>
      <c r="H38" s="683">
        <f>D38*B38/1000</f>
        <v>0</v>
      </c>
      <c r="I38" s="684">
        <f>G38*F38</f>
        <v>0</v>
      </c>
    </row>
    <row r="39" spans="1:15" s="663" customFormat="1" ht="15.75">
      <c r="A39" s="668"/>
      <c r="B39" s="652"/>
      <c r="C39" s="712"/>
      <c r="D39" s="656"/>
      <c r="E39" s="682"/>
      <c r="F39" s="668"/>
      <c r="G39" s="702"/>
      <c r="H39" s="683"/>
      <c r="I39" s="684"/>
    </row>
    <row r="40" spans="1:15" s="663" customFormat="1" ht="15.75">
      <c r="A40" s="680"/>
      <c r="B40" s="681">
        <v>150</v>
      </c>
      <c r="C40" s="1405" t="s">
        <v>144</v>
      </c>
      <c r="D40" s="1406"/>
      <c r="E40" s="682"/>
      <c r="F40" s="652"/>
      <c r="G40" s="682"/>
      <c r="H40" s="683"/>
      <c r="I40" s="684"/>
    </row>
    <row r="41" spans="1:15" s="663" customFormat="1">
      <c r="A41" s="680">
        <f>E41*F41</f>
        <v>6.1479999999999997</v>
      </c>
      <c r="B41" s="652">
        <v>2</v>
      </c>
      <c r="C41" s="653" t="s">
        <v>55</v>
      </c>
      <c r="D41" s="652">
        <v>53</v>
      </c>
      <c r="E41" s="682">
        <f>B41*D41/1000</f>
        <v>0.106</v>
      </c>
      <c r="F41" s="680">
        <v>58</v>
      </c>
      <c r="G41" s="702">
        <f>E41</f>
        <v>0.106</v>
      </c>
      <c r="H41" s="683">
        <f t="shared" ref="H41:H45" si="15">D41*B41/1000</f>
        <v>0.106</v>
      </c>
      <c r="I41" s="684">
        <f t="shared" ref="I41:I45" si="16">G41*F41</f>
        <v>6.1479999999999997</v>
      </c>
    </row>
    <row r="42" spans="1:15" s="720" customFormat="1" ht="15.95" customHeight="1">
      <c r="A42" s="713">
        <f t="shared" ref="A42" si="17">E42*F42</f>
        <v>5.9516</v>
      </c>
      <c r="B42" s="714">
        <v>2</v>
      </c>
      <c r="C42" s="715" t="s">
        <v>34</v>
      </c>
      <c r="D42" s="714">
        <v>5</v>
      </c>
      <c r="E42" s="716">
        <f t="shared" ref="E42" si="18">D42*B42/1000</f>
        <v>0.01</v>
      </c>
      <c r="F42" s="713">
        <v>595.16</v>
      </c>
      <c r="G42" s="717">
        <f>E42+E92</f>
        <v>0.01</v>
      </c>
      <c r="H42" s="718">
        <f t="shared" si="15"/>
        <v>0.01</v>
      </c>
      <c r="I42" s="719">
        <f t="shared" si="16"/>
        <v>5.9516</v>
      </c>
    </row>
    <row r="43" spans="1:15" s="663" customFormat="1">
      <c r="A43" s="680">
        <f>E43*F43</f>
        <v>2.4E-2</v>
      </c>
      <c r="B43" s="652">
        <v>2</v>
      </c>
      <c r="C43" s="701" t="s">
        <v>20</v>
      </c>
      <c r="D43" s="652">
        <v>1</v>
      </c>
      <c r="E43" s="682">
        <f>B43*D43/1000</f>
        <v>2E-3</v>
      </c>
      <c r="F43" s="680">
        <v>12</v>
      </c>
      <c r="G43" s="702"/>
      <c r="H43" s="683">
        <f t="shared" si="15"/>
        <v>2E-3</v>
      </c>
      <c r="I43" s="684">
        <f t="shared" si="16"/>
        <v>0</v>
      </c>
    </row>
    <row r="44" spans="1:15" s="663" customFormat="1">
      <c r="A44" s="680">
        <f>SUM(A41:A43)</f>
        <v>12.123599999999998</v>
      </c>
      <c r="B44" s="652"/>
      <c r="C44" s="711" t="s">
        <v>21</v>
      </c>
      <c r="D44" s="652"/>
      <c r="E44" s="682"/>
      <c r="F44" s="680"/>
      <c r="G44" s="702"/>
      <c r="H44" s="683">
        <f t="shared" si="15"/>
        <v>0</v>
      </c>
      <c r="I44" s="684">
        <f t="shared" si="16"/>
        <v>0</v>
      </c>
    </row>
    <row r="45" spans="1:15" s="663" customFormat="1" ht="15.75">
      <c r="A45" s="668">
        <f>A44/B43</f>
        <v>6.061799999999999</v>
      </c>
      <c r="B45" s="652"/>
      <c r="C45" s="711" t="s">
        <v>22</v>
      </c>
      <c r="D45" s="652"/>
      <c r="E45" s="682"/>
      <c r="F45" s="668">
        <f>A45</f>
        <v>6.061799999999999</v>
      </c>
      <c r="G45" s="702"/>
      <c r="H45" s="683">
        <f t="shared" si="15"/>
        <v>0</v>
      </c>
      <c r="I45" s="684">
        <f t="shared" si="16"/>
        <v>0</v>
      </c>
    </row>
    <row r="46" spans="1:15" s="663" customFormat="1" ht="15.75">
      <c r="A46" s="668"/>
      <c r="B46" s="652"/>
      <c r="C46" s="712"/>
      <c r="D46" s="656"/>
      <c r="E46" s="682"/>
      <c r="F46" s="668"/>
      <c r="G46" s="702"/>
      <c r="H46" s="683"/>
      <c r="I46" s="684"/>
    </row>
    <row r="47" spans="1:15" s="663" customFormat="1" ht="15.75">
      <c r="A47" s="721"/>
      <c r="B47" s="681">
        <v>200</v>
      </c>
      <c r="C47" s="722" t="s">
        <v>38</v>
      </c>
      <c r="D47" s="653"/>
      <c r="E47" s="654"/>
      <c r="F47" s="723"/>
      <c r="G47" s="682"/>
      <c r="H47" s="683"/>
      <c r="I47" s="684"/>
      <c r="O47" s="663" t="s">
        <v>23</v>
      </c>
    </row>
    <row r="48" spans="1:15" s="663" customFormat="1">
      <c r="A48" s="680">
        <f>E48*F48</f>
        <v>0.95000000000000007</v>
      </c>
      <c r="B48" s="652">
        <v>2</v>
      </c>
      <c r="C48" s="701" t="s">
        <v>87</v>
      </c>
      <c r="D48" s="652">
        <v>1</v>
      </c>
      <c r="E48" s="682">
        <f>D48*B48/1000</f>
        <v>2E-3</v>
      </c>
      <c r="F48" s="680">
        <v>475</v>
      </c>
      <c r="G48" s="702">
        <f>E48</f>
        <v>2E-3</v>
      </c>
      <c r="H48" s="683">
        <f>D48*B48/1000</f>
        <v>2E-3</v>
      </c>
      <c r="I48" s="684">
        <f>G48*F48</f>
        <v>0.95000000000000007</v>
      </c>
    </row>
    <row r="49" spans="1:9" s="663" customFormat="1">
      <c r="A49" s="680">
        <f>E49*F49</f>
        <v>1.28</v>
      </c>
      <c r="B49" s="652">
        <v>2</v>
      </c>
      <c r="C49" s="701" t="s">
        <v>145</v>
      </c>
      <c r="D49" s="652">
        <v>10</v>
      </c>
      <c r="E49" s="682">
        <f>D49*B49/1000</f>
        <v>0.02</v>
      </c>
      <c r="F49" s="680">
        <v>64</v>
      </c>
      <c r="G49" s="702"/>
      <c r="H49" s="683">
        <f>D49*B49/1000</f>
        <v>0.02</v>
      </c>
      <c r="I49" s="684">
        <f>G49*F49</f>
        <v>0</v>
      </c>
    </row>
    <row r="50" spans="1:9" s="663" customFormat="1">
      <c r="A50" s="680">
        <f>SUM(A48:A49)</f>
        <v>2.23</v>
      </c>
      <c r="B50" s="653"/>
      <c r="C50" s="653" t="s">
        <v>21</v>
      </c>
      <c r="D50" s="652"/>
      <c r="E50" s="682"/>
      <c r="F50" s="680"/>
      <c r="G50" s="654"/>
      <c r="H50" s="683">
        <f>D50*B50/1000</f>
        <v>0</v>
      </c>
      <c r="I50" s="684">
        <f>G50*F50</f>
        <v>0</v>
      </c>
    </row>
    <row r="51" spans="1:9" s="663" customFormat="1" ht="15.75">
      <c r="A51" s="668">
        <f>A50/B48</f>
        <v>1.115</v>
      </c>
      <c r="B51" s="659"/>
      <c r="C51" s="653" t="s">
        <v>22</v>
      </c>
      <c r="D51" s="652"/>
      <c r="E51" s="682"/>
      <c r="F51" s="668">
        <f>A51</f>
        <v>1.115</v>
      </c>
      <c r="G51" s="654"/>
      <c r="H51" s="683">
        <f>D51*B51/1000</f>
        <v>0</v>
      </c>
      <c r="I51" s="684">
        <f>G51*F51</f>
        <v>0</v>
      </c>
    </row>
    <row r="52" spans="1:9" s="732" customFormat="1" ht="15.75">
      <c r="A52" s="724"/>
      <c r="B52" s="725"/>
      <c r="C52" s="726"/>
      <c r="D52" s="727"/>
      <c r="E52" s="728"/>
      <c r="F52" s="724"/>
      <c r="G52" s="729"/>
      <c r="H52" s="730"/>
      <c r="I52" s="731"/>
    </row>
    <row r="53" spans="1:9" s="663" customFormat="1" ht="15.75">
      <c r="A53" s="721"/>
      <c r="B53" s="681">
        <v>30</v>
      </c>
      <c r="C53" s="722" t="s">
        <v>26</v>
      </c>
      <c r="D53" s="653"/>
      <c r="E53" s="654"/>
      <c r="F53" s="723"/>
      <c r="G53" s="654"/>
      <c r="H53" s="683"/>
      <c r="I53" s="684"/>
    </row>
    <row r="54" spans="1:9" s="663" customFormat="1">
      <c r="A54" s="680">
        <f>E54*F54</f>
        <v>4.38</v>
      </c>
      <c r="B54" s="652">
        <v>2</v>
      </c>
      <c r="C54" s="701" t="s">
        <v>27</v>
      </c>
      <c r="D54" s="652">
        <v>30</v>
      </c>
      <c r="E54" s="682">
        <f>D54*B54/1000</f>
        <v>0.06</v>
      </c>
      <c r="F54" s="680">
        <v>73</v>
      </c>
      <c r="G54" s="702">
        <f>E54</f>
        <v>0.06</v>
      </c>
      <c r="H54" s="683">
        <f>D54*B54/1000</f>
        <v>0.06</v>
      </c>
      <c r="I54" s="684">
        <f>G54*F54</f>
        <v>4.38</v>
      </c>
    </row>
    <row r="55" spans="1:9" s="663" customFormat="1">
      <c r="A55" s="680">
        <f>SUM(A54)</f>
        <v>4.38</v>
      </c>
      <c r="B55" s="653"/>
      <c r="C55" s="653" t="s">
        <v>21</v>
      </c>
      <c r="D55" s="652"/>
      <c r="E55" s="682"/>
      <c r="F55" s="680"/>
      <c r="G55" s="654"/>
      <c r="H55" s="683">
        <f>D55*B55/1000</f>
        <v>0</v>
      </c>
      <c r="I55" s="684">
        <f>G55*F55</f>
        <v>0</v>
      </c>
    </row>
    <row r="56" spans="1:9" s="663" customFormat="1" ht="15.75">
      <c r="A56" s="668">
        <f>A55/B54</f>
        <v>2.19</v>
      </c>
      <c r="B56" s="659"/>
      <c r="C56" s="653" t="s">
        <v>22</v>
      </c>
      <c r="D56" s="652"/>
      <c r="E56" s="682"/>
      <c r="F56" s="668">
        <f>A56</f>
        <v>2.19</v>
      </c>
      <c r="G56" s="654"/>
      <c r="H56" s="683">
        <f>D56*B56/1000</f>
        <v>0</v>
      </c>
      <c r="I56" s="684">
        <f>G56*F56</f>
        <v>0</v>
      </c>
    </row>
    <row r="57" spans="1:9" s="663" customFormat="1" ht="15.75">
      <c r="A57" s="668"/>
      <c r="B57" s="659"/>
      <c r="C57" s="653"/>
      <c r="D57" s="652"/>
      <c r="E57" s="682"/>
      <c r="F57" s="668"/>
      <c r="G57" s="654"/>
      <c r="H57" s="683"/>
      <c r="I57" s="684"/>
    </row>
    <row r="58" spans="1:9" s="663" customFormat="1" ht="15.75">
      <c r="A58" s="721"/>
      <c r="B58" s="681">
        <v>30</v>
      </c>
      <c r="C58" s="722" t="s">
        <v>28</v>
      </c>
      <c r="D58" s="653"/>
      <c r="E58" s="654"/>
      <c r="F58" s="723"/>
      <c r="G58" s="654"/>
      <c r="H58" s="683"/>
      <c r="I58" s="684"/>
    </row>
    <row r="59" spans="1:9" s="663" customFormat="1">
      <c r="A59" s="680">
        <f>E59*F59</f>
        <v>4.2358599999999997</v>
      </c>
      <c r="B59" s="652">
        <v>2</v>
      </c>
      <c r="C59" s="701" t="s">
        <v>29</v>
      </c>
      <c r="D59" s="652">
        <v>29.83</v>
      </c>
      <c r="E59" s="682">
        <f>D59*B59/1000</f>
        <v>5.9659999999999998E-2</v>
      </c>
      <c r="F59" s="680">
        <v>71</v>
      </c>
      <c r="G59" s="702">
        <f>E59</f>
        <v>5.9659999999999998E-2</v>
      </c>
      <c r="H59" s="683">
        <f>D59*B59/1000</f>
        <v>5.9659999999999998E-2</v>
      </c>
      <c r="I59" s="684">
        <f>G59*F59</f>
        <v>4.2358599999999997</v>
      </c>
    </row>
    <row r="60" spans="1:9" s="663" customFormat="1">
      <c r="A60" s="680">
        <f>SUM(A59)</f>
        <v>4.2358599999999997</v>
      </c>
      <c r="B60" s="653"/>
      <c r="C60" s="653" t="s">
        <v>21</v>
      </c>
      <c r="D60" s="652"/>
      <c r="E60" s="682"/>
      <c r="F60" s="680"/>
      <c r="G60" s="654"/>
      <c r="H60" s="683">
        <f>D60*B60/1000</f>
        <v>0</v>
      </c>
      <c r="I60" s="684">
        <f>G60*F60</f>
        <v>0</v>
      </c>
    </row>
    <row r="61" spans="1:9" s="663" customFormat="1" ht="15.75">
      <c r="A61" s="668">
        <f>A60/B59</f>
        <v>2.1179299999999999</v>
      </c>
      <c r="B61" s="659"/>
      <c r="C61" s="653" t="s">
        <v>22</v>
      </c>
      <c r="D61" s="652"/>
      <c r="E61" s="682"/>
      <c r="F61" s="668">
        <f>A61</f>
        <v>2.1179299999999999</v>
      </c>
      <c r="G61" s="654"/>
      <c r="H61" s="683">
        <f>D61*B61/1000</f>
        <v>0</v>
      </c>
      <c r="I61" s="684">
        <f>G61*F61</f>
        <v>0</v>
      </c>
    </row>
    <row r="62" spans="1:9" s="663" customFormat="1" ht="15.75">
      <c r="A62" s="668"/>
      <c r="B62" s="659"/>
      <c r="C62" s="653"/>
      <c r="D62" s="652"/>
      <c r="E62" s="682"/>
      <c r="F62" s="668"/>
      <c r="G62" s="654"/>
      <c r="H62" s="683"/>
      <c r="I62" s="684"/>
    </row>
    <row r="63" spans="1:9" s="663" customFormat="1" ht="15.75">
      <c r="A63" s="668">
        <f>A60+A55+A50+A44+A37+A27</f>
        <v>149.99606</v>
      </c>
      <c r="B63" s="653"/>
      <c r="C63" s="659" t="s">
        <v>30</v>
      </c>
      <c r="D63" s="653"/>
      <c r="E63" s="654"/>
      <c r="F63" s="668">
        <f>F64*B59</f>
        <v>149.99606</v>
      </c>
      <c r="G63" s="654"/>
      <c r="H63" s="651"/>
      <c r="I63" s="684">
        <f>SUM(I14:I62)</f>
        <v>149.99606</v>
      </c>
    </row>
    <row r="64" spans="1:9" s="663" customFormat="1" ht="15.75">
      <c r="A64" s="668">
        <f>A63/B59</f>
        <v>74.99803</v>
      </c>
      <c r="B64" s="653"/>
      <c r="C64" s="659" t="s">
        <v>22</v>
      </c>
      <c r="D64" s="653"/>
      <c r="E64" s="654"/>
      <c r="F64" s="668">
        <f>A64</f>
        <v>74.99803</v>
      </c>
      <c r="G64" s="654"/>
      <c r="H64" s="683"/>
      <c r="I64" s="684"/>
    </row>
    <row r="65" spans="2:9" s="663" customFormat="1" ht="15.75">
      <c r="C65" s="1389" t="s">
        <v>84</v>
      </c>
      <c r="D65" s="1389"/>
      <c r="E65" s="1389"/>
      <c r="F65" s="1389"/>
      <c r="G65" s="1389"/>
      <c r="H65" s="733"/>
      <c r="I65" s="646"/>
    </row>
    <row r="66" spans="2:9" s="663" customFormat="1" ht="15.75">
      <c r="C66" s="1389" t="s">
        <v>32</v>
      </c>
      <c r="D66" s="1389"/>
      <c r="E66" s="1389"/>
      <c r="F66" s="1389"/>
      <c r="G66" s="1389"/>
      <c r="H66" s="733"/>
      <c r="I66" s="646"/>
    </row>
    <row r="67" spans="2:9" s="663" customFormat="1" ht="15.75">
      <c r="B67" s="734"/>
      <c r="C67" s="734" t="s">
        <v>33</v>
      </c>
      <c r="D67" s="734"/>
      <c r="E67" s="734"/>
      <c r="F67" s="734"/>
      <c r="G67" s="734"/>
      <c r="H67" s="646"/>
      <c r="I67" s="646"/>
    </row>
  </sheetData>
  <mergeCells count="13">
    <mergeCell ref="C66:G66"/>
    <mergeCell ref="B2:G2"/>
    <mergeCell ref="B3:G3"/>
    <mergeCell ref="B4:B5"/>
    <mergeCell ref="C4:C5"/>
    <mergeCell ref="D4:D5"/>
    <mergeCell ref="E4:E5"/>
    <mergeCell ref="F5:G5"/>
    <mergeCell ref="F6:G6"/>
    <mergeCell ref="F8:G8"/>
    <mergeCell ref="C30:D30"/>
    <mergeCell ref="C40:D40"/>
    <mergeCell ref="C65:G65"/>
  </mergeCells>
  <pageMargins left="0.7" right="0.7" top="0.75" bottom="0.75" header="0.3" footer="0.3"/>
  <pageSetup paperSize="9" scale="65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O56"/>
  <sheetViews>
    <sheetView topLeftCell="A7" zoomScaleSheetLayoutView="84" workbookViewId="0">
      <selection activeCell="F16" sqref="F16"/>
    </sheetView>
  </sheetViews>
  <sheetFormatPr defaultRowHeight="15"/>
  <cols>
    <col min="1" max="1" width="13.28515625" style="871" customWidth="1"/>
    <col min="2" max="2" width="9.140625" style="871"/>
    <col min="3" max="3" width="56.7109375" style="871" customWidth="1"/>
    <col min="4" max="4" width="11.5703125" style="871" customWidth="1"/>
    <col min="5" max="5" width="11.28515625" style="871" customWidth="1"/>
    <col min="6" max="6" width="13.28515625" style="871" customWidth="1"/>
    <col min="7" max="7" width="11.7109375" style="871" customWidth="1"/>
    <col min="8" max="8" width="8.85546875" style="871" customWidth="1"/>
    <col min="9" max="9" width="13" style="871" customWidth="1"/>
    <col min="10" max="16384" width="9.140625" style="871"/>
  </cols>
  <sheetData>
    <row r="1" spans="1:9" s="872" customFormat="1">
      <c r="H1" s="874"/>
      <c r="I1" s="874"/>
    </row>
    <row r="2" spans="1:9" s="872" customFormat="1" ht="15.75">
      <c r="A2" s="929"/>
      <c r="B2" s="1424" t="s">
        <v>0</v>
      </c>
      <c r="C2" s="1424"/>
      <c r="D2" s="1424"/>
      <c r="E2" s="1424"/>
      <c r="F2" s="1424"/>
      <c r="G2" s="1424"/>
      <c r="H2" s="874"/>
      <c r="I2" s="874"/>
    </row>
    <row r="3" spans="1:9" s="872" customFormat="1" ht="12.75" customHeight="1">
      <c r="A3" s="929"/>
      <c r="B3" s="1424"/>
      <c r="C3" s="1424"/>
      <c r="D3" s="1424"/>
      <c r="E3" s="1424"/>
      <c r="F3" s="1424"/>
      <c r="G3" s="1424"/>
      <c r="H3" s="874"/>
      <c r="I3" s="874"/>
    </row>
    <row r="4" spans="1:9" s="872" customFormat="1" ht="30" customHeight="1">
      <c r="A4" s="929"/>
      <c r="B4" s="1425"/>
      <c r="C4" s="1427" t="s">
        <v>1</v>
      </c>
      <c r="D4" s="1429" t="s">
        <v>2</v>
      </c>
      <c r="E4" s="1431" t="s">
        <v>3</v>
      </c>
      <c r="F4" s="927"/>
      <c r="G4" s="926"/>
      <c r="H4" s="874"/>
      <c r="I4" s="874"/>
    </row>
    <row r="5" spans="1:9" s="872" customFormat="1" ht="40.5" customHeight="1">
      <c r="A5" s="936"/>
      <c r="B5" s="1426"/>
      <c r="C5" s="1428"/>
      <c r="D5" s="1430"/>
      <c r="E5" s="1432"/>
      <c r="F5" s="1433" t="s">
        <v>4</v>
      </c>
      <c r="G5" s="1434"/>
      <c r="H5" s="874"/>
      <c r="I5" s="874"/>
    </row>
    <row r="6" spans="1:9" s="872" customFormat="1" ht="15.95" customHeight="1">
      <c r="A6" s="883"/>
      <c r="B6" s="885"/>
      <c r="C6" s="881"/>
      <c r="D6" s="879"/>
      <c r="E6" s="931"/>
      <c r="F6" s="1435" t="s">
        <v>5</v>
      </c>
      <c r="G6" s="1436"/>
      <c r="H6" s="874"/>
      <c r="I6" s="874"/>
    </row>
    <row r="7" spans="1:9" s="872" customFormat="1" ht="15.95" customHeight="1">
      <c r="A7" s="883"/>
      <c r="B7" s="909"/>
      <c r="C7" s="881"/>
      <c r="D7" s="879"/>
      <c r="E7" s="931"/>
      <c r="F7" s="935"/>
      <c r="G7" s="934"/>
      <c r="H7" s="874"/>
      <c r="I7" s="874"/>
    </row>
    <row r="8" spans="1:9" s="872" customFormat="1" ht="15.95" customHeight="1">
      <c r="A8" s="883"/>
      <c r="B8" s="909"/>
      <c r="C8" s="881"/>
      <c r="D8" s="879"/>
      <c r="E8" s="931"/>
      <c r="F8" s="1437"/>
      <c r="G8" s="1438"/>
      <c r="H8" s="874"/>
      <c r="I8" s="874"/>
    </row>
    <row r="9" spans="1:9" s="872" customFormat="1" ht="15.95" customHeight="1">
      <c r="A9" s="883"/>
      <c r="B9" s="909"/>
      <c r="C9" s="882"/>
      <c r="D9" s="879"/>
      <c r="E9" s="931"/>
      <c r="F9" s="927"/>
      <c r="G9" s="930"/>
      <c r="H9" s="874"/>
      <c r="I9" s="874"/>
    </row>
    <row r="10" spans="1:9" s="872" customFormat="1" ht="15.95" customHeight="1">
      <c r="A10" s="933"/>
      <c r="B10" s="932"/>
      <c r="C10" s="881"/>
      <c r="D10" s="879"/>
      <c r="E10" s="931"/>
      <c r="F10" s="927"/>
      <c r="G10" s="930"/>
      <c r="H10" s="874"/>
      <c r="I10" s="874"/>
    </row>
    <row r="11" spans="1:9" s="872" customFormat="1" ht="20.100000000000001" customHeight="1">
      <c r="A11" s="929"/>
      <c r="B11" s="873"/>
      <c r="C11" s="928" t="s">
        <v>110</v>
      </c>
      <c r="D11" s="926"/>
      <c r="E11" s="927"/>
      <c r="F11" s="927"/>
      <c r="G11" s="926"/>
      <c r="H11" s="874"/>
      <c r="I11" s="874"/>
    </row>
    <row r="12" spans="1:9" s="872" customFormat="1" ht="75">
      <c r="A12" s="925" t="s">
        <v>6</v>
      </c>
      <c r="B12" s="923" t="s">
        <v>7</v>
      </c>
      <c r="C12" s="923" t="s">
        <v>8</v>
      </c>
      <c r="D12" s="923" t="s">
        <v>9</v>
      </c>
      <c r="E12" s="921" t="s">
        <v>10</v>
      </c>
      <c r="F12" s="923" t="s">
        <v>11</v>
      </c>
      <c r="G12" s="921" t="s">
        <v>12</v>
      </c>
      <c r="H12" s="874"/>
      <c r="I12" s="874"/>
    </row>
    <row r="13" spans="1:9" s="872" customFormat="1" ht="20.100000000000001" customHeight="1">
      <c r="A13" s="880"/>
      <c r="B13" s="922"/>
      <c r="C13" s="924">
        <v>45245</v>
      </c>
      <c r="D13" s="923"/>
      <c r="E13" s="921"/>
      <c r="F13" s="922"/>
      <c r="G13" s="921"/>
      <c r="H13" s="874"/>
      <c r="I13" s="874"/>
    </row>
    <row r="14" spans="1:9" s="873" customFormat="1" ht="15.95" customHeight="1">
      <c r="A14" s="880"/>
      <c r="B14" s="881"/>
      <c r="C14" s="920"/>
      <c r="D14" s="909"/>
      <c r="E14" s="884"/>
      <c r="F14" s="880"/>
      <c r="G14" s="884"/>
      <c r="H14" s="878"/>
      <c r="I14" s="877"/>
    </row>
    <row r="15" spans="1:9" s="873" customFormat="1" ht="15.95" customHeight="1">
      <c r="A15" s="886"/>
      <c r="B15" s="891" t="s">
        <v>153</v>
      </c>
      <c r="C15" s="1439" t="s">
        <v>152</v>
      </c>
      <c r="D15" s="1440"/>
      <c r="E15" s="884"/>
      <c r="F15" s="885"/>
      <c r="G15" s="884"/>
      <c r="H15" s="878"/>
      <c r="I15" s="877"/>
    </row>
    <row r="16" spans="1:9" s="873" customFormat="1" ht="15.95" customHeight="1">
      <c r="A16" s="886">
        <f>E16*F16</f>
        <v>696.61799999999994</v>
      </c>
      <c r="B16" s="885">
        <v>18</v>
      </c>
      <c r="C16" s="881" t="s">
        <v>151</v>
      </c>
      <c r="D16" s="885">
        <v>169</v>
      </c>
      <c r="E16" s="884">
        <f>B16*D16/1000</f>
        <v>3.0419999999999998</v>
      </c>
      <c r="F16" s="886">
        <v>229</v>
      </c>
      <c r="G16" s="908">
        <f>E16</f>
        <v>3.0419999999999998</v>
      </c>
      <c r="H16" s="878">
        <f t="shared" ref="H16:H21" si="0">D16*B16/1000</f>
        <v>3.0419999999999998</v>
      </c>
      <c r="I16" s="877">
        <f t="shared" ref="I16:I21" si="1">G16*F16</f>
        <v>696.61799999999994</v>
      </c>
    </row>
    <row r="17" spans="1:15" s="873" customFormat="1" ht="15.95" customHeight="1">
      <c r="A17" s="886">
        <f>E17*F17</f>
        <v>107.46</v>
      </c>
      <c r="B17" s="885">
        <v>18</v>
      </c>
      <c r="C17" s="888" t="s">
        <v>34</v>
      </c>
      <c r="D17" s="885">
        <v>10</v>
      </c>
      <c r="E17" s="884">
        <f>D17*B17/1000</f>
        <v>0.18</v>
      </c>
      <c r="F17" s="886">
        <v>597</v>
      </c>
      <c r="G17" s="908">
        <f>E17+E25</f>
        <v>0.27</v>
      </c>
      <c r="H17" s="878">
        <f t="shared" si="0"/>
        <v>0.18</v>
      </c>
      <c r="I17" s="877">
        <f t="shared" si="1"/>
        <v>161.19</v>
      </c>
    </row>
    <row r="18" spans="1:15" s="913" customFormat="1" ht="15.95" customHeight="1">
      <c r="A18" s="886">
        <f>E18*F18</f>
        <v>8.4520799999999987</v>
      </c>
      <c r="B18" s="885">
        <v>18</v>
      </c>
      <c r="C18" s="919" t="s">
        <v>17</v>
      </c>
      <c r="D18" s="918">
        <v>4</v>
      </c>
      <c r="E18" s="917">
        <f>D18*B18/1000</f>
        <v>7.1999999999999995E-2</v>
      </c>
      <c r="F18" s="916">
        <v>117.39</v>
      </c>
      <c r="G18" s="908">
        <f>E18</f>
        <v>7.1999999999999995E-2</v>
      </c>
      <c r="H18" s="915">
        <f t="shared" si="0"/>
        <v>7.1999999999999995E-2</v>
      </c>
      <c r="I18" s="914">
        <f t="shared" si="1"/>
        <v>8.4520799999999987</v>
      </c>
    </row>
    <row r="19" spans="1:15" s="873" customFormat="1" ht="15.95" customHeight="1">
      <c r="A19" s="886">
        <f>E19*F19</f>
        <v>0.28799999999999998</v>
      </c>
      <c r="B19" s="885">
        <v>18</v>
      </c>
      <c r="C19" s="888" t="s">
        <v>20</v>
      </c>
      <c r="D19" s="885">
        <v>1</v>
      </c>
      <c r="E19" s="884">
        <f>B19*D19/1000</f>
        <v>1.7999999999999999E-2</v>
      </c>
      <c r="F19" s="886">
        <v>16</v>
      </c>
      <c r="G19" s="908">
        <f>E19+E27</f>
        <v>3.5999999999999997E-2</v>
      </c>
      <c r="H19" s="878">
        <f t="shared" si="0"/>
        <v>1.7999999999999999E-2</v>
      </c>
      <c r="I19" s="877">
        <f t="shared" si="1"/>
        <v>0.57599999999999996</v>
      </c>
    </row>
    <row r="20" spans="1:15" s="873" customFormat="1" ht="15.95" customHeight="1">
      <c r="A20" s="886">
        <f>SUM(A16:A19)</f>
        <v>812.81808000000001</v>
      </c>
      <c r="B20" s="885"/>
      <c r="C20" s="912" t="s">
        <v>21</v>
      </c>
      <c r="D20" s="885"/>
      <c r="E20" s="884"/>
      <c r="F20" s="886"/>
      <c r="G20" s="911"/>
      <c r="H20" s="878">
        <f t="shared" si="0"/>
        <v>0</v>
      </c>
      <c r="I20" s="877">
        <f t="shared" si="1"/>
        <v>0</v>
      </c>
    </row>
    <row r="21" spans="1:15" s="873" customFormat="1" ht="15.95" customHeight="1">
      <c r="A21" s="880">
        <f>A20/B16</f>
        <v>45.156559999999999</v>
      </c>
      <c r="B21" s="885"/>
      <c r="C21" s="912" t="s">
        <v>22</v>
      </c>
      <c r="D21" s="885"/>
      <c r="E21" s="884"/>
      <c r="F21" s="880">
        <f>A21</f>
        <v>45.156559999999999</v>
      </c>
      <c r="G21" s="911"/>
      <c r="H21" s="878">
        <f t="shared" si="0"/>
        <v>0</v>
      </c>
      <c r="I21" s="877">
        <f t="shared" si="1"/>
        <v>0</v>
      </c>
    </row>
    <row r="22" spans="1:15" s="873" customFormat="1" ht="15.95" customHeight="1">
      <c r="A22" s="880"/>
      <c r="B22" s="885"/>
      <c r="C22" s="910"/>
      <c r="D22" s="909"/>
      <c r="E22" s="884"/>
      <c r="F22" s="880"/>
      <c r="G22" s="908"/>
      <c r="H22" s="878"/>
      <c r="I22" s="877"/>
    </row>
    <row r="23" spans="1:15" s="873" customFormat="1" ht="15.95" customHeight="1">
      <c r="A23" s="892"/>
      <c r="B23" s="891">
        <v>150</v>
      </c>
      <c r="C23" s="890" t="s">
        <v>113</v>
      </c>
      <c r="D23" s="881"/>
      <c r="E23" s="879"/>
      <c r="F23" s="889"/>
      <c r="G23" s="884"/>
      <c r="H23" s="878"/>
      <c r="I23" s="877"/>
      <c r="O23" s="873" t="s">
        <v>23</v>
      </c>
    </row>
    <row r="24" spans="1:15" s="873" customFormat="1" ht="15.95" customHeight="1">
      <c r="A24" s="886">
        <f>E24*F24</f>
        <v>68.040000000000006</v>
      </c>
      <c r="B24" s="885">
        <v>18</v>
      </c>
      <c r="C24" s="888" t="s">
        <v>103</v>
      </c>
      <c r="D24" s="885">
        <v>189</v>
      </c>
      <c r="E24" s="884">
        <f>D24*B24/1000</f>
        <v>3.4020000000000001</v>
      </c>
      <c r="F24" s="886">
        <v>20</v>
      </c>
      <c r="G24" s="887">
        <f>E24</f>
        <v>3.4020000000000001</v>
      </c>
      <c r="H24" s="878">
        <f t="shared" ref="H24:H29" si="2">D24*B24/1000</f>
        <v>3.4020000000000001</v>
      </c>
      <c r="I24" s="877">
        <f t="shared" ref="I24:I29" si="3">G24*F24</f>
        <v>68.040000000000006</v>
      </c>
    </row>
    <row r="25" spans="1:15" s="873" customFormat="1" ht="15.95" customHeight="1">
      <c r="A25" s="886">
        <f>E25*F25</f>
        <v>53.73</v>
      </c>
      <c r="B25" s="885">
        <v>18</v>
      </c>
      <c r="C25" s="888" t="s">
        <v>34</v>
      </c>
      <c r="D25" s="885">
        <v>5</v>
      </c>
      <c r="E25" s="884">
        <f>D25*B25/1000</f>
        <v>0.09</v>
      </c>
      <c r="F25" s="886">
        <v>597</v>
      </c>
      <c r="G25" s="908"/>
      <c r="H25" s="878">
        <f t="shared" si="2"/>
        <v>0.09</v>
      </c>
      <c r="I25" s="877">
        <f t="shared" si="3"/>
        <v>0</v>
      </c>
    </row>
    <row r="26" spans="1:15" s="873" customFormat="1" ht="15.95" customHeight="1">
      <c r="A26" s="886">
        <f>E26*F26</f>
        <v>29.376000000000001</v>
      </c>
      <c r="B26" s="885">
        <v>18</v>
      </c>
      <c r="C26" s="888" t="s">
        <v>114</v>
      </c>
      <c r="D26" s="885">
        <v>24</v>
      </c>
      <c r="E26" s="884">
        <f>D26*B26/1000</f>
        <v>0.432</v>
      </c>
      <c r="F26" s="886">
        <v>68</v>
      </c>
      <c r="G26" s="908">
        <f>E26</f>
        <v>0.432</v>
      </c>
      <c r="H26" s="878">
        <f t="shared" si="2"/>
        <v>0.432</v>
      </c>
      <c r="I26" s="877">
        <f t="shared" si="3"/>
        <v>29.376000000000001</v>
      </c>
    </row>
    <row r="27" spans="1:15" s="873" customFormat="1" ht="15.95" customHeight="1">
      <c r="A27" s="886">
        <f>E27*F27</f>
        <v>0.28799999999999998</v>
      </c>
      <c r="B27" s="885">
        <v>18</v>
      </c>
      <c r="C27" s="888" t="s">
        <v>20</v>
      </c>
      <c r="D27" s="885">
        <v>1</v>
      </c>
      <c r="E27" s="884">
        <f>B27*D27/1000</f>
        <v>1.7999999999999999E-2</v>
      </c>
      <c r="F27" s="886">
        <v>16</v>
      </c>
      <c r="G27" s="908"/>
      <c r="H27" s="878">
        <f t="shared" si="2"/>
        <v>1.7999999999999999E-2</v>
      </c>
      <c r="I27" s="877">
        <f t="shared" si="3"/>
        <v>0</v>
      </c>
    </row>
    <row r="28" spans="1:15" s="873" customFormat="1" ht="15.95" customHeight="1">
      <c r="A28" s="886">
        <f>SUM(A24:A27)</f>
        <v>151.43400000000003</v>
      </c>
      <c r="B28" s="881"/>
      <c r="C28" s="881" t="s">
        <v>21</v>
      </c>
      <c r="D28" s="885"/>
      <c r="E28" s="884"/>
      <c r="F28" s="886"/>
      <c r="G28" s="879"/>
      <c r="H28" s="878">
        <f t="shared" si="2"/>
        <v>0</v>
      </c>
      <c r="I28" s="877">
        <f t="shared" si="3"/>
        <v>0</v>
      </c>
    </row>
    <row r="29" spans="1:15" s="873" customFormat="1" ht="15.95" customHeight="1">
      <c r="A29" s="880">
        <f>A28/B27</f>
        <v>8.413000000000002</v>
      </c>
      <c r="B29" s="882"/>
      <c r="C29" s="881" t="s">
        <v>22</v>
      </c>
      <c r="D29" s="885"/>
      <c r="E29" s="884"/>
      <c r="F29" s="880">
        <f>A29</f>
        <v>8.413000000000002</v>
      </c>
      <c r="G29" s="879"/>
      <c r="H29" s="878">
        <f t="shared" si="2"/>
        <v>0</v>
      </c>
      <c r="I29" s="877">
        <f t="shared" si="3"/>
        <v>0</v>
      </c>
    </row>
    <row r="30" spans="1:15" s="893" customFormat="1" ht="15.95" customHeight="1">
      <c r="A30" s="897"/>
      <c r="B30" s="901"/>
      <c r="C30" s="900"/>
      <c r="D30" s="899"/>
      <c r="E30" s="898"/>
      <c r="F30" s="897"/>
      <c r="G30" s="896"/>
      <c r="H30" s="895"/>
      <c r="I30" s="894"/>
    </row>
    <row r="31" spans="1:15" s="893" customFormat="1" ht="15.95" customHeight="1">
      <c r="A31" s="907"/>
      <c r="B31" s="906">
        <v>40</v>
      </c>
      <c r="C31" s="905" t="s">
        <v>150</v>
      </c>
      <c r="D31" s="900"/>
      <c r="E31" s="896"/>
      <c r="F31" s="904"/>
      <c r="G31" s="896"/>
      <c r="H31" s="895"/>
      <c r="I31" s="894"/>
    </row>
    <row r="32" spans="1:15" s="893" customFormat="1" ht="15.95" customHeight="1">
      <c r="A32" s="902">
        <f>E32*F32</f>
        <v>113.4</v>
      </c>
      <c r="B32" s="899">
        <v>18</v>
      </c>
      <c r="C32" s="903" t="s">
        <v>149</v>
      </c>
      <c r="D32" s="899">
        <v>70</v>
      </c>
      <c r="E32" s="898">
        <f>D32*B32/1000</f>
        <v>1.26</v>
      </c>
      <c r="F32" s="902">
        <v>90</v>
      </c>
      <c r="G32" s="937">
        <f>E32</f>
        <v>1.26</v>
      </c>
      <c r="H32" s="895">
        <f>D32*B32/1000</f>
        <v>1.26</v>
      </c>
      <c r="I32" s="894">
        <f>G32*F32</f>
        <v>113.4</v>
      </c>
    </row>
    <row r="33" spans="1:15" s="893" customFormat="1" ht="15.95" customHeight="1">
      <c r="A33" s="902">
        <f>SUM(A32)</f>
        <v>113.4</v>
      </c>
      <c r="B33" s="900"/>
      <c r="C33" s="900" t="s">
        <v>21</v>
      </c>
      <c r="D33" s="899"/>
      <c r="E33" s="898"/>
      <c r="F33" s="902"/>
      <c r="G33" s="896"/>
      <c r="H33" s="895">
        <f>D33*B33/1000</f>
        <v>0</v>
      </c>
      <c r="I33" s="894">
        <f>G33*F33</f>
        <v>0</v>
      </c>
    </row>
    <row r="34" spans="1:15" s="893" customFormat="1" ht="15.95" customHeight="1">
      <c r="A34" s="897">
        <f>A33/B32</f>
        <v>6.3000000000000007</v>
      </c>
      <c r="B34" s="901"/>
      <c r="C34" s="900" t="s">
        <v>22</v>
      </c>
      <c r="D34" s="899"/>
      <c r="E34" s="898"/>
      <c r="F34" s="897">
        <f>A34</f>
        <v>6.3000000000000007</v>
      </c>
      <c r="G34" s="896"/>
      <c r="H34" s="895">
        <f>D34*B34/1000</f>
        <v>0</v>
      </c>
      <c r="I34" s="894">
        <f>G34*F34</f>
        <v>0</v>
      </c>
    </row>
    <row r="35" spans="1:15" s="893" customFormat="1" ht="15.95" customHeight="1">
      <c r="A35" s="897"/>
      <c r="B35" s="901"/>
      <c r="C35" s="900"/>
      <c r="D35" s="899"/>
      <c r="E35" s="898"/>
      <c r="F35" s="897"/>
      <c r="G35" s="896"/>
      <c r="H35" s="895"/>
      <c r="I35" s="894"/>
    </row>
    <row r="36" spans="1:15" s="873" customFormat="1" ht="15.95" customHeight="1">
      <c r="A36" s="892"/>
      <c r="B36" s="891">
        <v>200</v>
      </c>
      <c r="C36" s="890" t="s">
        <v>148</v>
      </c>
      <c r="D36" s="881"/>
      <c r="E36" s="879"/>
      <c r="F36" s="889"/>
      <c r="G36" s="884"/>
      <c r="H36" s="878"/>
      <c r="I36" s="877"/>
      <c r="O36" s="873" t="s">
        <v>23</v>
      </c>
    </row>
    <row r="37" spans="1:15" s="873" customFormat="1" ht="15.95" customHeight="1">
      <c r="A37" s="886">
        <f>E37*F37</f>
        <v>219.35692800000001</v>
      </c>
      <c r="B37" s="885">
        <v>18</v>
      </c>
      <c r="C37" s="888" t="s">
        <v>148</v>
      </c>
      <c r="D37" s="885">
        <v>210.11199999999999</v>
      </c>
      <c r="E37" s="884">
        <f>D37*B37/1000</f>
        <v>3.782016</v>
      </c>
      <c r="F37" s="886">
        <v>58</v>
      </c>
      <c r="G37" s="887">
        <f>E37</f>
        <v>3.782016</v>
      </c>
      <c r="H37" s="878">
        <f>D37*B37/1000</f>
        <v>3.782016</v>
      </c>
      <c r="I37" s="877">
        <f>G37*F37</f>
        <v>219.35692800000001</v>
      </c>
    </row>
    <row r="38" spans="1:15" s="873" customFormat="1" ht="15.95" customHeight="1">
      <c r="A38" s="886">
        <f>SUM(A37:A37)</f>
        <v>219.35692800000001</v>
      </c>
      <c r="B38" s="881"/>
      <c r="C38" s="881" t="s">
        <v>21</v>
      </c>
      <c r="D38" s="885"/>
      <c r="E38" s="884"/>
      <c r="F38" s="886"/>
      <c r="G38" s="879"/>
      <c r="H38" s="878">
        <f>D38*B38/1000</f>
        <v>0</v>
      </c>
      <c r="I38" s="877">
        <f>G38*F38</f>
        <v>0</v>
      </c>
    </row>
    <row r="39" spans="1:15" s="873" customFormat="1" ht="15.95" customHeight="1">
      <c r="A39" s="880">
        <f>A38/B37</f>
        <v>12.186496</v>
      </c>
      <c r="B39" s="882"/>
      <c r="C39" s="881" t="s">
        <v>22</v>
      </c>
      <c r="D39" s="885"/>
      <c r="E39" s="884"/>
      <c r="F39" s="880">
        <f>A39</f>
        <v>12.186496</v>
      </c>
      <c r="G39" s="879"/>
      <c r="H39" s="878">
        <f>D39*B39/1000</f>
        <v>0</v>
      </c>
      <c r="I39" s="877">
        <f>G39*F39</f>
        <v>0</v>
      </c>
    </row>
    <row r="40" spans="1:15" s="873" customFormat="1" ht="15.95" customHeight="1">
      <c r="A40" s="880"/>
      <c r="B40" s="882"/>
      <c r="C40" s="881"/>
      <c r="D40" s="885"/>
      <c r="E40" s="884"/>
      <c r="F40" s="880"/>
      <c r="G40" s="879"/>
      <c r="H40" s="878"/>
      <c r="I40" s="877"/>
    </row>
    <row r="41" spans="1:15" s="873" customFormat="1" ht="15.95" customHeight="1">
      <c r="A41" s="892"/>
      <c r="B41" s="891">
        <v>24</v>
      </c>
      <c r="C41" s="890" t="s">
        <v>26</v>
      </c>
      <c r="D41" s="881"/>
      <c r="E41" s="879"/>
      <c r="F41" s="889"/>
      <c r="G41" s="879"/>
      <c r="H41" s="878"/>
      <c r="I41" s="877"/>
    </row>
    <row r="42" spans="1:15" s="873" customFormat="1" ht="15.95" customHeight="1">
      <c r="A42" s="886">
        <f>E42*F42</f>
        <v>36.788850000000004</v>
      </c>
      <c r="B42" s="885">
        <v>18</v>
      </c>
      <c r="C42" s="888" t="s">
        <v>27</v>
      </c>
      <c r="D42" s="885">
        <v>24.045000000000002</v>
      </c>
      <c r="E42" s="884">
        <f>D42*B42/1000</f>
        <v>0.43281000000000008</v>
      </c>
      <c r="F42" s="886">
        <v>85</v>
      </c>
      <c r="G42" s="887">
        <f>E42</f>
        <v>0.43281000000000008</v>
      </c>
      <c r="H42" s="878">
        <f>D42*B42/1000</f>
        <v>0.43281000000000008</v>
      </c>
      <c r="I42" s="877">
        <f>G42*F42</f>
        <v>36.788850000000004</v>
      </c>
    </row>
    <row r="43" spans="1:15" s="873" customFormat="1" ht="15.95" customHeight="1">
      <c r="A43" s="886">
        <f>SUM(A42:A42)</f>
        <v>36.788850000000004</v>
      </c>
      <c r="B43" s="881"/>
      <c r="C43" s="881" t="s">
        <v>21</v>
      </c>
      <c r="D43" s="885"/>
      <c r="E43" s="884"/>
      <c r="F43" s="886"/>
      <c r="G43" s="879"/>
      <c r="H43" s="878">
        <f>D43*B43/1000</f>
        <v>0</v>
      </c>
      <c r="I43" s="877">
        <f>G43*F43</f>
        <v>0</v>
      </c>
    </row>
    <row r="44" spans="1:15" s="873" customFormat="1" ht="15.95" customHeight="1">
      <c r="A44" s="880">
        <f>A43/B42</f>
        <v>2.043825</v>
      </c>
      <c r="B44" s="882"/>
      <c r="C44" s="881" t="s">
        <v>22</v>
      </c>
      <c r="D44" s="885"/>
      <c r="E44" s="884"/>
      <c r="F44" s="880">
        <f>A44</f>
        <v>2.043825</v>
      </c>
      <c r="G44" s="879"/>
      <c r="H44" s="878">
        <f>D44*B44/1000</f>
        <v>0</v>
      </c>
      <c r="I44" s="877">
        <f>G44*F44</f>
        <v>0</v>
      </c>
    </row>
    <row r="45" spans="1:15" s="873" customFormat="1" ht="15.95" customHeight="1">
      <c r="A45" s="880"/>
      <c r="B45" s="882"/>
      <c r="C45" s="881"/>
      <c r="D45" s="885"/>
      <c r="E45" s="884"/>
      <c r="F45" s="880"/>
      <c r="G45" s="879"/>
      <c r="H45" s="878"/>
      <c r="I45" s="877"/>
    </row>
    <row r="46" spans="1:15" s="873" customFormat="1" ht="15.95" customHeight="1">
      <c r="A46" s="892"/>
      <c r="B46" s="891">
        <v>25</v>
      </c>
      <c r="C46" s="890" t="s">
        <v>28</v>
      </c>
      <c r="D46" s="881"/>
      <c r="E46" s="879"/>
      <c r="F46" s="889"/>
      <c r="G46" s="879"/>
      <c r="H46" s="878"/>
      <c r="I46" s="877"/>
    </row>
    <row r="47" spans="1:15" s="873" customFormat="1" ht="15.95" customHeight="1">
      <c r="A47" s="886">
        <f>E47*F47</f>
        <v>34.200000000000003</v>
      </c>
      <c r="B47" s="885">
        <v>18</v>
      </c>
      <c r="C47" s="888" t="s">
        <v>29</v>
      </c>
      <c r="D47" s="885">
        <v>25</v>
      </c>
      <c r="E47" s="884">
        <f>D47*B47/1000</f>
        <v>0.45</v>
      </c>
      <c r="F47" s="886">
        <v>76</v>
      </c>
      <c r="G47" s="887">
        <f>E47</f>
        <v>0.45</v>
      </c>
      <c r="H47" s="878">
        <f>D47*B47/1000</f>
        <v>0.45</v>
      </c>
      <c r="I47" s="877">
        <f>G47*F47</f>
        <v>34.200000000000003</v>
      </c>
    </row>
    <row r="48" spans="1:15" s="873" customFormat="1" ht="15.95" customHeight="1">
      <c r="A48" s="886">
        <f>SUM(A47:A47)</f>
        <v>34.200000000000003</v>
      </c>
      <c r="B48" s="881"/>
      <c r="C48" s="881" t="s">
        <v>21</v>
      </c>
      <c r="D48" s="885"/>
      <c r="E48" s="884"/>
      <c r="F48" s="886"/>
      <c r="G48" s="879"/>
      <c r="H48" s="878">
        <f>D48*B48/1000</f>
        <v>0</v>
      </c>
      <c r="I48" s="877">
        <f>G48*F48</f>
        <v>0</v>
      </c>
    </row>
    <row r="49" spans="1:9" s="873" customFormat="1" ht="15.95" customHeight="1">
      <c r="A49" s="880">
        <f>A48/B47</f>
        <v>1.9000000000000001</v>
      </c>
      <c r="B49" s="882"/>
      <c r="C49" s="881" t="s">
        <v>22</v>
      </c>
      <c r="D49" s="885"/>
      <c r="E49" s="884"/>
      <c r="F49" s="880">
        <f>A49</f>
        <v>1.9000000000000001</v>
      </c>
      <c r="G49" s="879"/>
      <c r="H49" s="878">
        <f>D49*B49/1000</f>
        <v>0</v>
      </c>
      <c r="I49" s="877">
        <f>G49*F49</f>
        <v>0</v>
      </c>
    </row>
    <row r="50" spans="1:9" s="873" customFormat="1" ht="15.95" customHeight="1">
      <c r="A50" s="880"/>
      <c r="B50" s="882"/>
      <c r="C50" s="881"/>
      <c r="D50" s="885"/>
      <c r="E50" s="884"/>
      <c r="F50" s="880"/>
      <c r="G50" s="879"/>
      <c r="H50" s="878"/>
      <c r="I50" s="877"/>
    </row>
    <row r="51" spans="1:9" s="873" customFormat="1" ht="15.95" customHeight="1">
      <c r="A51" s="880">
        <f>A48+A43+A38+A20+A28+A33</f>
        <v>1367.997858</v>
      </c>
      <c r="B51" s="881"/>
      <c r="C51" s="882" t="s">
        <v>30</v>
      </c>
      <c r="D51" s="881"/>
      <c r="E51" s="879"/>
      <c r="F51" s="880">
        <f>F52*B47</f>
        <v>1367.997858</v>
      </c>
      <c r="G51" s="879"/>
      <c r="H51" s="883"/>
      <c r="I51" s="877">
        <f>SUM(I14:I50)</f>
        <v>1367.997858</v>
      </c>
    </row>
    <row r="52" spans="1:9" s="873" customFormat="1" ht="15.95" customHeight="1">
      <c r="A52" s="880">
        <f>A51/B47</f>
        <v>75.999881000000002</v>
      </c>
      <c r="B52" s="881"/>
      <c r="C52" s="882" t="s">
        <v>22</v>
      </c>
      <c r="D52" s="881"/>
      <c r="E52" s="879"/>
      <c r="F52" s="880">
        <f>A52</f>
        <v>75.999881000000002</v>
      </c>
      <c r="G52" s="879"/>
      <c r="H52" s="878"/>
      <c r="I52" s="877"/>
    </row>
    <row r="53" spans="1:9" s="873" customFormat="1" ht="15.75">
      <c r="C53" s="1423" t="s">
        <v>84</v>
      </c>
      <c r="D53" s="1423"/>
      <c r="E53" s="1423"/>
      <c r="F53" s="1423"/>
      <c r="G53" s="1423"/>
      <c r="H53" s="876"/>
      <c r="I53" s="874"/>
    </row>
    <row r="54" spans="1:9" s="873" customFormat="1" ht="15.75">
      <c r="C54" s="1423" t="s">
        <v>32</v>
      </c>
      <c r="D54" s="1423"/>
      <c r="E54" s="1423"/>
      <c r="F54" s="1423"/>
      <c r="G54" s="1423"/>
      <c r="H54" s="876"/>
      <c r="I54" s="874"/>
    </row>
    <row r="55" spans="1:9" s="873" customFormat="1" ht="15.75">
      <c r="B55" s="875"/>
      <c r="C55" s="875" t="s">
        <v>33</v>
      </c>
      <c r="D55" s="875"/>
      <c r="E55" s="875"/>
      <c r="F55" s="875"/>
      <c r="G55" s="875"/>
      <c r="H55" s="874"/>
      <c r="I55" s="874"/>
    </row>
    <row r="56" spans="1:9" s="872" customFormat="1"/>
  </sheetData>
  <mergeCells count="12">
    <mergeCell ref="C53:G53"/>
    <mergeCell ref="C54:G54"/>
    <mergeCell ref="B2:G2"/>
    <mergeCell ref="B3:G3"/>
    <mergeCell ref="B4:B5"/>
    <mergeCell ref="C4:C5"/>
    <mergeCell ref="D4:D5"/>
    <mergeCell ref="E4:E5"/>
    <mergeCell ref="F5:G5"/>
    <mergeCell ref="F6:G6"/>
    <mergeCell ref="F8:G8"/>
    <mergeCell ref="C15:D15"/>
  </mergeCells>
  <pageMargins left="0.7" right="0.7" top="0.75" bottom="0.75" header="0.3" footer="0.3"/>
  <pageSetup paperSize="9" scale="68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O50"/>
  <sheetViews>
    <sheetView view="pageBreakPreview" topLeftCell="A7" zoomScale="75" zoomScaleSheetLayoutView="75" workbookViewId="0">
      <selection activeCell="B41" sqref="B41"/>
    </sheetView>
  </sheetViews>
  <sheetFormatPr defaultRowHeight="15"/>
  <cols>
    <col min="1" max="1" width="12.7109375" style="1007" customWidth="1"/>
    <col min="2" max="2" width="10.7109375" style="1007" customWidth="1"/>
    <col min="3" max="3" width="63.85546875" style="1007" customWidth="1"/>
    <col min="4" max="4" width="10.7109375" style="1007" customWidth="1"/>
    <col min="5" max="7" width="12.7109375" style="1007" customWidth="1"/>
    <col min="8" max="8" width="10.7109375" style="1007" customWidth="1"/>
    <col min="9" max="9" width="12.7109375" style="1007" customWidth="1"/>
    <col min="10" max="16384" width="9.140625" style="1007"/>
  </cols>
  <sheetData>
    <row r="1" spans="1:9" s="938" customFormat="1" ht="15.95" customHeight="1">
      <c r="H1" s="939"/>
      <c r="I1" s="939"/>
    </row>
    <row r="2" spans="1:9" s="938" customFormat="1" ht="15.95" customHeight="1">
      <c r="A2" s="940"/>
      <c r="B2" s="1446" t="s">
        <v>0</v>
      </c>
      <c r="C2" s="1446"/>
      <c r="D2" s="1446"/>
      <c r="E2" s="1446"/>
      <c r="F2" s="1446"/>
      <c r="G2" s="1446"/>
      <c r="H2" s="939"/>
      <c r="I2" s="939"/>
    </row>
    <row r="3" spans="1:9" s="938" customFormat="1" ht="15.95" customHeight="1">
      <c r="A3" s="940"/>
      <c r="B3" s="1446"/>
      <c r="C3" s="1446"/>
      <c r="D3" s="1446"/>
      <c r="E3" s="1446"/>
      <c r="F3" s="1446"/>
      <c r="G3" s="1446"/>
      <c r="H3" s="939"/>
      <c r="I3" s="939"/>
    </row>
    <row r="4" spans="1:9" s="938" customFormat="1" ht="30" customHeight="1">
      <c r="A4" s="940"/>
      <c r="B4" s="1447"/>
      <c r="C4" s="1449" t="s">
        <v>1</v>
      </c>
      <c r="D4" s="1451" t="s">
        <v>2</v>
      </c>
      <c r="E4" s="1453" t="s">
        <v>3</v>
      </c>
      <c r="F4" s="941"/>
      <c r="G4" s="942"/>
      <c r="H4" s="939"/>
      <c r="I4" s="939"/>
    </row>
    <row r="5" spans="1:9" s="938" customFormat="1" ht="30" customHeight="1">
      <c r="A5" s="943"/>
      <c r="B5" s="1448"/>
      <c r="C5" s="1450"/>
      <c r="D5" s="1452"/>
      <c r="E5" s="1454"/>
      <c r="F5" s="1455" t="s">
        <v>4</v>
      </c>
      <c r="G5" s="1456"/>
      <c r="H5" s="939"/>
      <c r="I5" s="939"/>
    </row>
    <row r="6" spans="1:9" s="938" customFormat="1" ht="15.95" customHeight="1">
      <c r="A6" s="944"/>
      <c r="B6" s="945"/>
      <c r="C6" s="946"/>
      <c r="D6" s="947"/>
      <c r="E6" s="948"/>
      <c r="F6" s="1441" t="s">
        <v>5</v>
      </c>
      <c r="G6" s="1442"/>
      <c r="H6" s="939"/>
      <c r="I6" s="939"/>
    </row>
    <row r="7" spans="1:9" s="938" customFormat="1" ht="15.95" customHeight="1">
      <c r="A7" s="944"/>
      <c r="B7" s="949"/>
      <c r="C7" s="946"/>
      <c r="D7" s="947"/>
      <c r="E7" s="948"/>
      <c r="F7" s="950"/>
      <c r="G7" s="951"/>
      <c r="H7" s="939"/>
      <c r="I7" s="939"/>
    </row>
    <row r="8" spans="1:9" s="938" customFormat="1" ht="15.95" customHeight="1">
      <c r="A8" s="944"/>
      <c r="B8" s="949"/>
      <c r="C8" s="946"/>
      <c r="D8" s="947"/>
      <c r="E8" s="948"/>
      <c r="F8" s="1443"/>
      <c r="G8" s="1444"/>
      <c r="H8" s="939"/>
      <c r="I8" s="939"/>
    </row>
    <row r="9" spans="1:9" s="938" customFormat="1" ht="15.95" customHeight="1">
      <c r="A9" s="944"/>
      <c r="B9" s="949"/>
      <c r="C9" s="952"/>
      <c r="D9" s="947"/>
      <c r="E9" s="948"/>
      <c r="F9" s="941"/>
      <c r="G9" s="953"/>
      <c r="H9" s="939"/>
      <c r="I9" s="939"/>
    </row>
    <row r="10" spans="1:9" s="938" customFormat="1" ht="15.95" customHeight="1">
      <c r="A10" s="954"/>
      <c r="B10" s="955"/>
      <c r="C10" s="946"/>
      <c r="D10" s="947"/>
      <c r="E10" s="948"/>
      <c r="F10" s="941"/>
      <c r="G10" s="953"/>
      <c r="H10" s="939"/>
      <c r="I10" s="939"/>
    </row>
    <row r="11" spans="1:9" s="938" customFormat="1" ht="20.100000000000001" customHeight="1">
      <c r="A11" s="940"/>
      <c r="B11" s="956"/>
      <c r="C11" s="957" t="s">
        <v>41</v>
      </c>
      <c r="D11" s="942"/>
      <c r="E11" s="941"/>
      <c r="F11" s="941"/>
      <c r="G11" s="942"/>
      <c r="H11" s="939"/>
      <c r="I11" s="939"/>
    </row>
    <row r="12" spans="1:9" s="938" customFormat="1" ht="60" customHeight="1">
      <c r="A12" s="958" t="s">
        <v>6</v>
      </c>
      <c r="B12" s="959" t="s">
        <v>7</v>
      </c>
      <c r="C12" s="959" t="s">
        <v>8</v>
      </c>
      <c r="D12" s="959" t="s">
        <v>9</v>
      </c>
      <c r="E12" s="960" t="s">
        <v>10</v>
      </c>
      <c r="F12" s="959" t="s">
        <v>11</v>
      </c>
      <c r="G12" s="960" t="s">
        <v>12</v>
      </c>
      <c r="H12" s="939"/>
      <c r="I12" s="939"/>
    </row>
    <row r="13" spans="1:9" s="938" customFormat="1" ht="20.100000000000001" customHeight="1">
      <c r="A13" s="961"/>
      <c r="B13" s="962"/>
      <c r="C13" s="963">
        <v>45245</v>
      </c>
      <c r="D13" s="959"/>
      <c r="E13" s="960"/>
      <c r="F13" s="962"/>
      <c r="G13" s="960"/>
      <c r="H13" s="939"/>
      <c r="I13" s="939"/>
    </row>
    <row r="14" spans="1:9" s="956" customFormat="1" ht="15.95" customHeight="1">
      <c r="A14" s="961"/>
      <c r="B14" s="946"/>
      <c r="C14" s="964"/>
      <c r="D14" s="949"/>
      <c r="E14" s="965"/>
      <c r="F14" s="961"/>
      <c r="G14" s="965"/>
      <c r="H14" s="966"/>
      <c r="I14" s="967"/>
    </row>
    <row r="15" spans="1:9" s="977" customFormat="1" ht="15.95" customHeight="1">
      <c r="A15" s="968"/>
      <c r="B15" s="969">
        <v>200</v>
      </c>
      <c r="C15" s="970" t="s">
        <v>70</v>
      </c>
      <c r="D15" s="971"/>
      <c r="E15" s="972"/>
      <c r="F15" s="973"/>
      <c r="G15" s="974"/>
      <c r="H15" s="975"/>
      <c r="I15" s="976"/>
    </row>
    <row r="16" spans="1:9" s="977" customFormat="1" ht="15.95" customHeight="1">
      <c r="A16" s="968">
        <f t="shared" ref="A16:A20" si="0">E16*F16</f>
        <v>1.085</v>
      </c>
      <c r="B16" s="978">
        <v>1</v>
      </c>
      <c r="C16" s="971" t="s">
        <v>71</v>
      </c>
      <c r="D16" s="978">
        <v>31</v>
      </c>
      <c r="E16" s="974">
        <f t="shared" ref="E16:E20" si="1">D16*B16/1000</f>
        <v>3.1E-2</v>
      </c>
      <c r="F16" s="968">
        <v>35</v>
      </c>
      <c r="G16" s="979">
        <f>E16</f>
        <v>3.1E-2</v>
      </c>
      <c r="H16" s="975">
        <f t="shared" ref="H16:H22" si="2">D16*B16/1000</f>
        <v>3.1E-2</v>
      </c>
      <c r="I16" s="976">
        <f>G16*F16</f>
        <v>1.085</v>
      </c>
    </row>
    <row r="17" spans="1:15" s="977" customFormat="1" ht="15.95" customHeight="1">
      <c r="A17" s="968">
        <f t="shared" si="0"/>
        <v>2.9849999999999999</v>
      </c>
      <c r="B17" s="978">
        <v>1</v>
      </c>
      <c r="C17" s="971" t="s">
        <v>34</v>
      </c>
      <c r="D17" s="978">
        <v>5</v>
      </c>
      <c r="E17" s="974">
        <f t="shared" si="1"/>
        <v>5.0000000000000001E-3</v>
      </c>
      <c r="F17" s="968">
        <v>597</v>
      </c>
      <c r="G17" s="980">
        <f>E17</f>
        <v>5.0000000000000001E-3</v>
      </c>
      <c r="H17" s="975">
        <f t="shared" si="2"/>
        <v>5.0000000000000001E-3</v>
      </c>
      <c r="I17" s="976">
        <f t="shared" ref="I17:I22" si="3">G17*F17</f>
        <v>2.9849999999999999</v>
      </c>
    </row>
    <row r="18" spans="1:15" s="977" customFormat="1" ht="15.95" customHeight="1">
      <c r="A18" s="968">
        <f t="shared" si="0"/>
        <v>9.89</v>
      </c>
      <c r="B18" s="978">
        <v>1</v>
      </c>
      <c r="C18" s="971" t="s">
        <v>35</v>
      </c>
      <c r="D18" s="978">
        <v>23</v>
      </c>
      <c r="E18" s="974">
        <f t="shared" si="1"/>
        <v>2.3E-2</v>
      </c>
      <c r="F18" s="968">
        <v>430</v>
      </c>
      <c r="G18" s="979">
        <f>E18</f>
        <v>2.3E-2</v>
      </c>
      <c r="H18" s="975">
        <f t="shared" si="2"/>
        <v>2.3E-2</v>
      </c>
      <c r="I18" s="976">
        <f t="shared" si="3"/>
        <v>9.89</v>
      </c>
    </row>
    <row r="19" spans="1:15" s="109" customFormat="1" ht="15.95" customHeight="1">
      <c r="A19" s="968">
        <f t="shared" si="0"/>
        <v>0.3725</v>
      </c>
      <c r="B19" s="978">
        <v>1</v>
      </c>
      <c r="C19" s="102" t="s">
        <v>36</v>
      </c>
      <c r="D19" s="103">
        <v>5</v>
      </c>
      <c r="E19" s="104">
        <f t="shared" si="1"/>
        <v>5.0000000000000001E-3</v>
      </c>
      <c r="F19" s="105">
        <v>74.5</v>
      </c>
      <c r="G19" s="106">
        <f>E19+E26</f>
        <v>1.4999999999999999E-2</v>
      </c>
      <c r="H19" s="107">
        <f t="shared" si="2"/>
        <v>5.0000000000000001E-3</v>
      </c>
      <c r="I19" s="108">
        <f t="shared" si="3"/>
        <v>1.1174999999999999</v>
      </c>
    </row>
    <row r="20" spans="1:15" s="977" customFormat="1" ht="15.95" customHeight="1">
      <c r="A20" s="968">
        <f t="shared" si="0"/>
        <v>1.6E-2</v>
      </c>
      <c r="B20" s="978">
        <v>1</v>
      </c>
      <c r="C20" s="971" t="s">
        <v>37</v>
      </c>
      <c r="D20" s="978">
        <v>1</v>
      </c>
      <c r="E20" s="974">
        <f t="shared" si="1"/>
        <v>1E-3</v>
      </c>
      <c r="F20" s="968">
        <v>16</v>
      </c>
      <c r="G20" s="980">
        <f>E20</f>
        <v>1E-3</v>
      </c>
      <c r="H20" s="975">
        <f t="shared" si="2"/>
        <v>1E-3</v>
      </c>
      <c r="I20" s="976">
        <f t="shared" si="3"/>
        <v>1.6E-2</v>
      </c>
    </row>
    <row r="21" spans="1:15" s="977" customFormat="1" ht="15.95" customHeight="1">
      <c r="A21" s="968">
        <f>SUM(A16:A20)</f>
        <v>14.348500000000001</v>
      </c>
      <c r="B21" s="978"/>
      <c r="C21" s="971" t="s">
        <v>21</v>
      </c>
      <c r="D21" s="978"/>
      <c r="E21" s="974"/>
      <c r="F21" s="968"/>
      <c r="G21" s="980"/>
      <c r="H21" s="975">
        <f t="shared" si="2"/>
        <v>0</v>
      </c>
      <c r="I21" s="976">
        <f t="shared" si="3"/>
        <v>0</v>
      </c>
    </row>
    <row r="22" spans="1:15" s="977" customFormat="1" ht="15.95" customHeight="1">
      <c r="A22" s="981">
        <f>A21/B20</f>
        <v>14.348500000000001</v>
      </c>
      <c r="B22" s="971"/>
      <c r="C22" s="971" t="s">
        <v>22</v>
      </c>
      <c r="D22" s="978"/>
      <c r="E22" s="974"/>
      <c r="F22" s="981">
        <f>A22</f>
        <v>14.348500000000001</v>
      </c>
      <c r="G22" s="980"/>
      <c r="H22" s="975">
        <f t="shared" si="2"/>
        <v>0</v>
      </c>
      <c r="I22" s="976">
        <f t="shared" si="3"/>
        <v>0</v>
      </c>
    </row>
    <row r="23" spans="1:15" s="977" customFormat="1" ht="15.95" customHeight="1">
      <c r="A23" s="981"/>
      <c r="B23" s="971"/>
      <c r="C23" s="971"/>
      <c r="D23" s="978"/>
      <c r="E23" s="974"/>
      <c r="F23" s="981"/>
      <c r="G23" s="980"/>
      <c r="H23" s="975"/>
      <c r="I23" s="976"/>
    </row>
    <row r="24" spans="1:15" s="109" customFormat="1" ht="15.95" customHeight="1">
      <c r="A24" s="111"/>
      <c r="B24" s="112">
        <v>200</v>
      </c>
      <c r="C24" s="113" t="s">
        <v>38</v>
      </c>
      <c r="D24" s="114"/>
      <c r="E24" s="115"/>
      <c r="F24" s="116"/>
      <c r="G24" s="104"/>
      <c r="H24" s="107"/>
      <c r="I24" s="108"/>
      <c r="O24" s="109" t="s">
        <v>23</v>
      </c>
    </row>
    <row r="25" spans="1:15" s="109" customFormat="1" ht="15.95" customHeight="1">
      <c r="A25" s="105">
        <f>E25*F25</f>
        <v>0.47500000000000003</v>
      </c>
      <c r="B25" s="103">
        <v>1</v>
      </c>
      <c r="C25" s="102" t="s">
        <v>39</v>
      </c>
      <c r="D25" s="103">
        <v>1</v>
      </c>
      <c r="E25" s="104">
        <f>D25*B25/1000</f>
        <v>1E-3</v>
      </c>
      <c r="F25" s="105">
        <v>475</v>
      </c>
      <c r="G25" s="106">
        <f>E25+E43</f>
        <v>1E-3</v>
      </c>
      <c r="H25" s="107">
        <f>D25*B25/1000</f>
        <v>1E-3</v>
      </c>
      <c r="I25" s="108">
        <f>G25*F25</f>
        <v>0.47500000000000003</v>
      </c>
    </row>
    <row r="26" spans="1:15" s="109" customFormat="1" ht="15.95" customHeight="1">
      <c r="A26" s="105">
        <f>E26*F26</f>
        <v>0.745</v>
      </c>
      <c r="B26" s="103">
        <v>1</v>
      </c>
      <c r="C26" s="102" t="s">
        <v>36</v>
      </c>
      <c r="D26" s="103">
        <v>10</v>
      </c>
      <c r="E26" s="104">
        <f>D26*B26/1000</f>
        <v>0.01</v>
      </c>
      <c r="F26" s="105">
        <v>74.5</v>
      </c>
      <c r="G26" s="106"/>
      <c r="H26" s="107">
        <f>D26*B26/1000</f>
        <v>0.01</v>
      </c>
      <c r="I26" s="108">
        <f>G26*F26</f>
        <v>0</v>
      </c>
    </row>
    <row r="27" spans="1:15" s="109" customFormat="1" ht="15.95" customHeight="1">
      <c r="A27" s="105">
        <f>SUM(A25:A26)</f>
        <v>1.22</v>
      </c>
      <c r="B27" s="114"/>
      <c r="C27" s="114" t="s">
        <v>21</v>
      </c>
      <c r="D27" s="103"/>
      <c r="E27" s="104"/>
      <c r="F27" s="105"/>
      <c r="G27" s="115"/>
      <c r="H27" s="107">
        <f>D27*B27/1000</f>
        <v>0</v>
      </c>
      <c r="I27" s="108">
        <f>G27*F27</f>
        <v>0</v>
      </c>
    </row>
    <row r="28" spans="1:15" s="109" customFormat="1" ht="15.95" customHeight="1">
      <c r="A28" s="117">
        <f>A27/B25</f>
        <v>1.22</v>
      </c>
      <c r="B28" s="118"/>
      <c r="C28" s="114" t="s">
        <v>22</v>
      </c>
      <c r="D28" s="103"/>
      <c r="E28" s="104"/>
      <c r="F28" s="117">
        <f>A28</f>
        <v>1.22</v>
      </c>
      <c r="G28" s="115"/>
      <c r="H28" s="107">
        <f>D28*B28/1000</f>
        <v>0</v>
      </c>
      <c r="I28" s="108">
        <f>G28*F28</f>
        <v>0</v>
      </c>
    </row>
    <row r="29" spans="1:15" s="109" customFormat="1" ht="15.95" customHeight="1">
      <c r="A29" s="117"/>
      <c r="B29" s="114"/>
      <c r="C29" s="119"/>
      <c r="D29" s="120"/>
      <c r="E29" s="104"/>
      <c r="F29" s="117"/>
      <c r="G29" s="104"/>
      <c r="H29" s="107"/>
      <c r="I29" s="108"/>
    </row>
    <row r="30" spans="1:15" s="990" customFormat="1" ht="15.95" customHeight="1">
      <c r="A30" s="982"/>
      <c r="B30" s="983">
        <v>30</v>
      </c>
      <c r="C30" s="984" t="s">
        <v>40</v>
      </c>
      <c r="D30" s="985"/>
      <c r="E30" s="986"/>
      <c r="F30" s="987"/>
      <c r="G30" s="986"/>
      <c r="H30" s="988"/>
      <c r="I30" s="989"/>
    </row>
    <row r="31" spans="1:15" s="990" customFormat="1" ht="15.95" customHeight="1">
      <c r="A31" s="991">
        <f>E31*F31</f>
        <v>2.847</v>
      </c>
      <c r="B31" s="992">
        <v>1</v>
      </c>
      <c r="C31" s="993" t="s">
        <v>40</v>
      </c>
      <c r="D31" s="992">
        <v>30</v>
      </c>
      <c r="E31" s="994">
        <f>D31*B31/1000</f>
        <v>0.03</v>
      </c>
      <c r="F31" s="991">
        <v>94.9</v>
      </c>
      <c r="G31" s="995">
        <f>E31+E49</f>
        <v>0.03</v>
      </c>
      <c r="H31" s="988">
        <f>D31*B31/1000</f>
        <v>0.03</v>
      </c>
      <c r="I31" s="989">
        <f>G31*F31</f>
        <v>2.847</v>
      </c>
    </row>
    <row r="32" spans="1:15" s="990" customFormat="1" ht="15.95" customHeight="1">
      <c r="A32" s="991">
        <f>SUM(A31)</f>
        <v>2.847</v>
      </c>
      <c r="B32" s="985"/>
      <c r="C32" s="985" t="s">
        <v>21</v>
      </c>
      <c r="D32" s="992"/>
      <c r="E32" s="994"/>
      <c r="F32" s="991"/>
      <c r="G32" s="986"/>
      <c r="H32" s="988">
        <f>D32*B32/1000</f>
        <v>0</v>
      </c>
      <c r="I32" s="989">
        <f>G32*F32</f>
        <v>0</v>
      </c>
    </row>
    <row r="33" spans="1:9" s="990" customFormat="1" ht="15.95" customHeight="1">
      <c r="A33" s="996">
        <f>A32/B31</f>
        <v>2.847</v>
      </c>
      <c r="B33" s="997"/>
      <c r="C33" s="985" t="s">
        <v>22</v>
      </c>
      <c r="D33" s="992"/>
      <c r="E33" s="994"/>
      <c r="F33" s="996">
        <f>A33</f>
        <v>2.847</v>
      </c>
      <c r="G33" s="986"/>
      <c r="H33" s="988">
        <f>D33*B33/1000</f>
        <v>0</v>
      </c>
      <c r="I33" s="989">
        <f>G33*F33</f>
        <v>0</v>
      </c>
    </row>
    <row r="34" spans="1:9" s="956" customFormat="1" ht="15.95" customHeight="1">
      <c r="A34" s="961"/>
      <c r="B34" s="952"/>
      <c r="C34" s="946"/>
      <c r="D34" s="945"/>
      <c r="E34" s="965"/>
      <c r="F34" s="961"/>
      <c r="G34" s="947"/>
      <c r="H34" s="966"/>
      <c r="I34" s="967"/>
    </row>
    <row r="35" spans="1:9" s="956" customFormat="1" ht="15.95" customHeight="1">
      <c r="A35" s="998"/>
      <c r="B35" s="999">
        <v>16</v>
      </c>
      <c r="C35" s="1000" t="s">
        <v>26</v>
      </c>
      <c r="D35" s="946"/>
      <c r="E35" s="947"/>
      <c r="F35" s="1001"/>
      <c r="G35" s="947"/>
      <c r="H35" s="966"/>
      <c r="I35" s="967"/>
    </row>
    <row r="36" spans="1:9" s="956" customFormat="1" ht="15.95" customHeight="1">
      <c r="A36" s="1002">
        <f>E36*F36</f>
        <v>1.3685</v>
      </c>
      <c r="B36" s="945">
        <v>1</v>
      </c>
      <c r="C36" s="1003" t="s">
        <v>27</v>
      </c>
      <c r="D36" s="945">
        <v>16.100000000000001</v>
      </c>
      <c r="E36" s="965">
        <f>D36*B36/1000</f>
        <v>1.61E-2</v>
      </c>
      <c r="F36" s="1002">
        <v>85</v>
      </c>
      <c r="G36" s="1004">
        <f>E36</f>
        <v>1.61E-2</v>
      </c>
      <c r="H36" s="966">
        <f>D36*B36/1000</f>
        <v>1.61E-2</v>
      </c>
      <c r="I36" s="967">
        <f>G36*F36</f>
        <v>1.3685</v>
      </c>
    </row>
    <row r="37" spans="1:9" s="956" customFormat="1" ht="15.95" customHeight="1">
      <c r="A37" s="1002">
        <f>SUM(A36)</f>
        <v>1.3685</v>
      </c>
      <c r="B37" s="946"/>
      <c r="C37" s="946" t="s">
        <v>21</v>
      </c>
      <c r="D37" s="945"/>
      <c r="E37" s="965"/>
      <c r="F37" s="1002"/>
      <c r="G37" s="947"/>
      <c r="H37" s="966">
        <f>D37*B37/1000</f>
        <v>0</v>
      </c>
      <c r="I37" s="967">
        <f>G37*F37</f>
        <v>0</v>
      </c>
    </row>
    <row r="38" spans="1:9" s="956" customFormat="1" ht="15.95" customHeight="1">
      <c r="A38" s="961">
        <f>A37/B36</f>
        <v>1.3685</v>
      </c>
      <c r="B38" s="952"/>
      <c r="C38" s="946" t="s">
        <v>22</v>
      </c>
      <c r="D38" s="945"/>
      <c r="E38" s="965"/>
      <c r="F38" s="961">
        <f>A38</f>
        <v>1.3685</v>
      </c>
      <c r="G38" s="947"/>
      <c r="H38" s="966">
        <f>D38*B38/1000</f>
        <v>0</v>
      </c>
      <c r="I38" s="967">
        <f>G38*F38</f>
        <v>0</v>
      </c>
    </row>
    <row r="39" spans="1:9" s="956" customFormat="1" ht="15.95" customHeight="1">
      <c r="A39" s="961"/>
      <c r="B39" s="952"/>
      <c r="C39" s="946"/>
      <c r="D39" s="945"/>
      <c r="E39" s="965"/>
      <c r="F39" s="961"/>
      <c r="G39" s="947"/>
      <c r="H39" s="966"/>
      <c r="I39" s="967"/>
    </row>
    <row r="40" spans="1:9" s="956" customFormat="1" ht="15.95" customHeight="1">
      <c r="A40" s="998"/>
      <c r="B40" s="999">
        <v>16</v>
      </c>
      <c r="C40" s="1000" t="s">
        <v>28</v>
      </c>
      <c r="D40" s="946"/>
      <c r="E40" s="947"/>
      <c r="F40" s="1001"/>
      <c r="G40" s="947"/>
      <c r="H40" s="966"/>
      <c r="I40" s="967"/>
    </row>
    <row r="41" spans="1:9" s="956" customFormat="1" ht="15.95" customHeight="1">
      <c r="A41" s="1002">
        <f>E41*F41</f>
        <v>1.216</v>
      </c>
      <c r="B41" s="945">
        <v>1</v>
      </c>
      <c r="C41" s="1003" t="s">
        <v>29</v>
      </c>
      <c r="D41" s="945">
        <v>16</v>
      </c>
      <c r="E41" s="965">
        <f>D41*B41/1000</f>
        <v>1.6E-2</v>
      </c>
      <c r="F41" s="1002">
        <v>76</v>
      </c>
      <c r="G41" s="1004">
        <f>E41</f>
        <v>1.6E-2</v>
      </c>
      <c r="H41" s="966">
        <f>D41*B41/1000</f>
        <v>1.6E-2</v>
      </c>
      <c r="I41" s="967">
        <f>G41*F41</f>
        <v>1.216</v>
      </c>
    </row>
    <row r="42" spans="1:9" s="956" customFormat="1" ht="15.95" customHeight="1">
      <c r="A42" s="1002">
        <f>SUM(A41)</f>
        <v>1.216</v>
      </c>
      <c r="B42" s="946"/>
      <c r="C42" s="946" t="s">
        <v>21</v>
      </c>
      <c r="D42" s="945"/>
      <c r="E42" s="965"/>
      <c r="F42" s="1002"/>
      <c r="G42" s="947"/>
      <c r="H42" s="966">
        <f>D42*B42/1000</f>
        <v>0</v>
      </c>
      <c r="I42" s="967">
        <f>G42*F42</f>
        <v>0</v>
      </c>
    </row>
    <row r="43" spans="1:9" s="956" customFormat="1" ht="15.95" customHeight="1">
      <c r="A43" s="961">
        <f>A42/B41</f>
        <v>1.216</v>
      </c>
      <c r="B43" s="952"/>
      <c r="C43" s="946" t="s">
        <v>22</v>
      </c>
      <c r="D43" s="945"/>
      <c r="E43" s="965"/>
      <c r="F43" s="961">
        <f>A43</f>
        <v>1.216</v>
      </c>
      <c r="G43" s="947"/>
      <c r="H43" s="966">
        <f>D43*B43/1000</f>
        <v>0</v>
      </c>
      <c r="I43" s="967">
        <f>G43*F43</f>
        <v>0</v>
      </c>
    </row>
    <row r="44" spans="1:9" s="956" customFormat="1" ht="15.95" customHeight="1">
      <c r="A44" s="961"/>
      <c r="B44" s="952"/>
      <c r="C44" s="946"/>
      <c r="D44" s="945"/>
      <c r="E44" s="965"/>
      <c r="F44" s="961"/>
      <c r="G44" s="947"/>
      <c r="H44" s="966"/>
      <c r="I44" s="967"/>
    </row>
    <row r="45" spans="1:9" s="956" customFormat="1" ht="15.95" customHeight="1">
      <c r="A45" s="961">
        <f>A42+A37+A21+A27+A32</f>
        <v>21</v>
      </c>
      <c r="B45" s="946"/>
      <c r="C45" s="952" t="s">
        <v>30</v>
      </c>
      <c r="D45" s="946"/>
      <c r="E45" s="947"/>
      <c r="F45" s="961">
        <f>F46*B41</f>
        <v>21</v>
      </c>
      <c r="G45" s="947"/>
      <c r="H45" s="944"/>
      <c r="I45" s="967">
        <f>SUM(I14:I44)</f>
        <v>21.000000000000004</v>
      </c>
    </row>
    <row r="46" spans="1:9" s="956" customFormat="1" ht="15.95" customHeight="1">
      <c r="A46" s="961">
        <f>A45/B41</f>
        <v>21</v>
      </c>
      <c r="B46" s="946"/>
      <c r="C46" s="952" t="s">
        <v>22</v>
      </c>
      <c r="D46" s="946"/>
      <c r="E46" s="947"/>
      <c r="F46" s="961">
        <f>A46</f>
        <v>21</v>
      </c>
      <c r="G46" s="947"/>
      <c r="H46" s="966"/>
      <c r="I46" s="967"/>
    </row>
    <row r="47" spans="1:9" s="956" customFormat="1" ht="15.95" customHeight="1">
      <c r="C47" s="1445" t="s">
        <v>84</v>
      </c>
      <c r="D47" s="1445"/>
      <c r="E47" s="1445"/>
      <c r="F47" s="1445"/>
      <c r="G47" s="1445"/>
      <c r="H47" s="1005"/>
      <c r="I47" s="939"/>
    </row>
    <row r="48" spans="1:9" s="956" customFormat="1" ht="15.95" customHeight="1">
      <c r="C48" s="1445" t="s">
        <v>32</v>
      </c>
      <c r="D48" s="1445"/>
      <c r="E48" s="1445"/>
      <c r="F48" s="1445"/>
      <c r="G48" s="1445"/>
      <c r="H48" s="1005"/>
      <c r="I48" s="939"/>
    </row>
    <row r="49" spans="2:9" s="956" customFormat="1" ht="15.95" customHeight="1">
      <c r="B49" s="1006"/>
      <c r="C49" s="1006" t="s">
        <v>33</v>
      </c>
      <c r="D49" s="1006"/>
      <c r="E49" s="1006"/>
      <c r="F49" s="1006"/>
      <c r="G49" s="1006"/>
      <c r="H49" s="939"/>
      <c r="I49" s="939"/>
    </row>
    <row r="50" spans="2:9" s="938" customFormat="1"/>
  </sheetData>
  <mergeCells count="11">
    <mergeCell ref="F6:G6"/>
    <mergeCell ref="F8:G8"/>
    <mergeCell ref="C47:G47"/>
    <mergeCell ref="C48:G48"/>
    <mergeCell ref="B2:G2"/>
    <mergeCell ref="B3:G3"/>
    <mergeCell ref="B4:B5"/>
    <mergeCell ref="C4:C5"/>
    <mergeCell ref="D4:D5"/>
    <mergeCell ref="E4:E5"/>
    <mergeCell ref="F5:G5"/>
  </mergeCells>
  <pageMargins left="0.7" right="0.7" top="0.75" bottom="0.75" header="0.3" footer="0.3"/>
  <pageSetup paperSize="9" scale="68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O50"/>
  <sheetViews>
    <sheetView view="pageBreakPreview" topLeftCell="A11" zoomScale="84" zoomScaleSheetLayoutView="84" workbookViewId="0">
      <selection activeCell="M28" sqref="M28"/>
    </sheetView>
  </sheetViews>
  <sheetFormatPr defaultRowHeight="15"/>
  <cols>
    <col min="1" max="1" width="13.28515625" style="871" customWidth="1"/>
    <col min="2" max="2" width="9.140625" style="871"/>
    <col min="3" max="3" width="56.7109375" style="871" customWidth="1"/>
    <col min="4" max="4" width="11.5703125" style="871" customWidth="1"/>
    <col min="5" max="5" width="11.28515625" style="871" customWidth="1"/>
    <col min="6" max="6" width="13.28515625" style="871" customWidth="1"/>
    <col min="7" max="7" width="11.7109375" style="871" customWidth="1"/>
    <col min="8" max="8" width="8.85546875" style="871" customWidth="1"/>
    <col min="9" max="9" width="13" style="871" customWidth="1"/>
    <col min="10" max="16384" width="9.140625" style="871"/>
  </cols>
  <sheetData>
    <row r="1" spans="1:9" s="872" customFormat="1">
      <c r="H1" s="874"/>
      <c r="I1" s="874"/>
    </row>
    <row r="2" spans="1:9" s="872" customFormat="1" ht="15.75">
      <c r="A2" s="929"/>
      <c r="B2" s="1424" t="s">
        <v>0</v>
      </c>
      <c r="C2" s="1424"/>
      <c r="D2" s="1424"/>
      <c r="E2" s="1424"/>
      <c r="F2" s="1424"/>
      <c r="G2" s="1424"/>
      <c r="H2" s="874"/>
      <c r="I2" s="874"/>
    </row>
    <row r="3" spans="1:9" s="872" customFormat="1" ht="12.75" customHeight="1">
      <c r="A3" s="929"/>
      <c r="B3" s="1424"/>
      <c r="C3" s="1424"/>
      <c r="D3" s="1424"/>
      <c r="E3" s="1424"/>
      <c r="F3" s="1424"/>
      <c r="G3" s="1424"/>
      <c r="H3" s="874"/>
      <c r="I3" s="874"/>
    </row>
    <row r="4" spans="1:9" s="872" customFormat="1" ht="30" customHeight="1">
      <c r="A4" s="929"/>
      <c r="B4" s="1425"/>
      <c r="C4" s="1427" t="s">
        <v>1</v>
      </c>
      <c r="D4" s="1429" t="s">
        <v>2</v>
      </c>
      <c r="E4" s="1431" t="s">
        <v>3</v>
      </c>
      <c r="F4" s="927"/>
      <c r="G4" s="926"/>
      <c r="H4" s="874"/>
      <c r="I4" s="874"/>
    </row>
    <row r="5" spans="1:9" s="872" customFormat="1" ht="40.5" customHeight="1">
      <c r="A5" s="936"/>
      <c r="B5" s="1426"/>
      <c r="C5" s="1428"/>
      <c r="D5" s="1430"/>
      <c r="E5" s="1432"/>
      <c r="F5" s="1433" t="s">
        <v>4</v>
      </c>
      <c r="G5" s="1434"/>
      <c r="H5" s="874"/>
      <c r="I5" s="874"/>
    </row>
    <row r="6" spans="1:9" s="872" customFormat="1" ht="15.95" customHeight="1">
      <c r="A6" s="883"/>
      <c r="B6" s="885"/>
      <c r="C6" s="881"/>
      <c r="D6" s="879"/>
      <c r="E6" s="931"/>
      <c r="F6" s="1435" t="s">
        <v>5</v>
      </c>
      <c r="G6" s="1436"/>
      <c r="H6" s="874"/>
      <c r="I6" s="874"/>
    </row>
    <row r="7" spans="1:9" s="872" customFormat="1" ht="15.95" customHeight="1">
      <c r="A7" s="883"/>
      <c r="B7" s="909"/>
      <c r="C7" s="881"/>
      <c r="D7" s="879"/>
      <c r="E7" s="931"/>
      <c r="F7" s="935"/>
      <c r="G7" s="934"/>
      <c r="H7" s="874"/>
      <c r="I7" s="874"/>
    </row>
    <row r="8" spans="1:9" s="872" customFormat="1" ht="15.95" customHeight="1">
      <c r="A8" s="883"/>
      <c r="B8" s="909"/>
      <c r="C8" s="881"/>
      <c r="D8" s="879"/>
      <c r="E8" s="931"/>
      <c r="F8" s="1437"/>
      <c r="G8" s="1438"/>
      <c r="H8" s="874"/>
      <c r="I8" s="874"/>
    </row>
    <row r="9" spans="1:9" s="872" customFormat="1" ht="15.95" customHeight="1">
      <c r="A9" s="883"/>
      <c r="B9" s="909"/>
      <c r="C9" s="882"/>
      <c r="D9" s="879"/>
      <c r="E9" s="931"/>
      <c r="F9" s="927"/>
      <c r="G9" s="930"/>
      <c r="H9" s="874"/>
      <c r="I9" s="874"/>
    </row>
    <row r="10" spans="1:9" s="872" customFormat="1" ht="15.95" customHeight="1">
      <c r="A10" s="933"/>
      <c r="B10" s="932"/>
      <c r="C10" s="881"/>
      <c r="D10" s="879"/>
      <c r="E10" s="931"/>
      <c r="F10" s="927"/>
      <c r="G10" s="930"/>
      <c r="H10" s="874"/>
      <c r="I10" s="874"/>
    </row>
    <row r="11" spans="1:9" s="872" customFormat="1" ht="20.100000000000001" customHeight="1">
      <c r="A11" s="929"/>
      <c r="B11" s="873"/>
      <c r="C11" s="928" t="s">
        <v>119</v>
      </c>
      <c r="D11" s="926"/>
      <c r="E11" s="927"/>
      <c r="F11" s="927"/>
      <c r="G11" s="926"/>
      <c r="H11" s="874"/>
      <c r="I11" s="874"/>
    </row>
    <row r="12" spans="1:9" s="872" customFormat="1" ht="75">
      <c r="A12" s="925" t="s">
        <v>6</v>
      </c>
      <c r="B12" s="923" t="s">
        <v>7</v>
      </c>
      <c r="C12" s="923" t="s">
        <v>8</v>
      </c>
      <c r="D12" s="923" t="s">
        <v>9</v>
      </c>
      <c r="E12" s="921" t="s">
        <v>10</v>
      </c>
      <c r="F12" s="923" t="s">
        <v>11</v>
      </c>
      <c r="G12" s="921" t="s">
        <v>12</v>
      </c>
      <c r="H12" s="874"/>
      <c r="I12" s="874"/>
    </row>
    <row r="13" spans="1:9" s="872" customFormat="1" ht="20.100000000000001" customHeight="1">
      <c r="A13" s="880"/>
      <c r="B13" s="922"/>
      <c r="C13" s="924">
        <v>45245</v>
      </c>
      <c r="D13" s="923"/>
      <c r="E13" s="921"/>
      <c r="F13" s="922"/>
      <c r="G13" s="921"/>
      <c r="H13" s="874"/>
      <c r="I13" s="874"/>
    </row>
    <row r="14" spans="1:9" s="873" customFormat="1" ht="15.95" customHeight="1">
      <c r="A14" s="880"/>
      <c r="B14" s="881"/>
      <c r="C14" s="920"/>
      <c r="D14" s="909"/>
      <c r="E14" s="884"/>
      <c r="F14" s="880"/>
      <c r="G14" s="884"/>
      <c r="H14" s="878"/>
      <c r="I14" s="877"/>
    </row>
    <row r="15" spans="1:9" s="873" customFormat="1" ht="15.95" customHeight="1">
      <c r="A15" s="886"/>
      <c r="B15" s="891" t="s">
        <v>153</v>
      </c>
      <c r="C15" s="1439" t="s">
        <v>152</v>
      </c>
      <c r="D15" s="1440"/>
      <c r="E15" s="884"/>
      <c r="F15" s="885"/>
      <c r="G15" s="884"/>
      <c r="H15" s="878"/>
      <c r="I15" s="877"/>
    </row>
    <row r="16" spans="1:9" s="873" customFormat="1" ht="15.95" customHeight="1">
      <c r="A16" s="886">
        <f t="shared" ref="A16:A19" si="0">E16*F16</f>
        <v>354.90000000000003</v>
      </c>
      <c r="B16" s="885">
        <v>7</v>
      </c>
      <c r="C16" s="881" t="s">
        <v>151</v>
      </c>
      <c r="D16" s="885">
        <v>169</v>
      </c>
      <c r="E16" s="884">
        <f>B16*D16/1000</f>
        <v>1.1830000000000001</v>
      </c>
      <c r="F16" s="886">
        <v>300</v>
      </c>
      <c r="G16" s="908">
        <f>E16</f>
        <v>1.1830000000000001</v>
      </c>
      <c r="H16" s="878">
        <f>D16*B16/1000</f>
        <v>1.1830000000000001</v>
      </c>
      <c r="I16" s="877">
        <f>G16*F16</f>
        <v>354.90000000000003</v>
      </c>
    </row>
    <row r="17" spans="1:15" s="873" customFormat="1" ht="15.95" customHeight="1">
      <c r="A17" s="886">
        <f t="shared" si="0"/>
        <v>41.661200000000001</v>
      </c>
      <c r="B17" s="885">
        <v>7</v>
      </c>
      <c r="C17" s="888" t="s">
        <v>34</v>
      </c>
      <c r="D17" s="885">
        <v>10</v>
      </c>
      <c r="E17" s="884">
        <f>D17*B17/1000</f>
        <v>7.0000000000000007E-2</v>
      </c>
      <c r="F17" s="886">
        <v>595.16</v>
      </c>
      <c r="G17" s="908">
        <f>E17+E25</f>
        <v>0.11900000000000001</v>
      </c>
      <c r="H17" s="878">
        <f t="shared" ref="H17" si="1">D17*B17/1000</f>
        <v>7.0000000000000007E-2</v>
      </c>
      <c r="I17" s="877">
        <f t="shared" ref="I17" si="2">G17*F17</f>
        <v>70.824039999999997</v>
      </c>
    </row>
    <row r="18" spans="1:15" s="913" customFormat="1" ht="15.95" customHeight="1">
      <c r="A18" s="886">
        <f t="shared" si="0"/>
        <v>3.4117999999999999</v>
      </c>
      <c r="B18" s="885">
        <v>7</v>
      </c>
      <c r="C18" s="919" t="s">
        <v>17</v>
      </c>
      <c r="D18" s="918">
        <v>4</v>
      </c>
      <c r="E18" s="917">
        <f>D18*B18/1000</f>
        <v>2.8000000000000001E-2</v>
      </c>
      <c r="F18" s="916">
        <v>121.85</v>
      </c>
      <c r="G18" s="908">
        <f t="shared" ref="G18" si="3">E18</f>
        <v>2.8000000000000001E-2</v>
      </c>
      <c r="H18" s="915">
        <f>D18*B18/1000</f>
        <v>2.8000000000000001E-2</v>
      </c>
      <c r="I18" s="914">
        <f>G18*F18</f>
        <v>3.4117999999999999</v>
      </c>
    </row>
    <row r="19" spans="1:15" s="873" customFormat="1" ht="15.95" customHeight="1">
      <c r="A19" s="886">
        <f t="shared" si="0"/>
        <v>0.112</v>
      </c>
      <c r="B19" s="885">
        <v>7</v>
      </c>
      <c r="C19" s="888" t="s">
        <v>20</v>
      </c>
      <c r="D19" s="885">
        <v>1</v>
      </c>
      <c r="E19" s="884">
        <f>B19*D19/1000</f>
        <v>7.0000000000000001E-3</v>
      </c>
      <c r="F19" s="886">
        <v>16</v>
      </c>
      <c r="G19" s="908">
        <f>E19+E26</f>
        <v>1.4E-2</v>
      </c>
      <c r="H19" s="878">
        <f>D19*B19/1000</f>
        <v>7.0000000000000001E-3</v>
      </c>
      <c r="I19" s="877">
        <f>G19*F19</f>
        <v>0.224</v>
      </c>
    </row>
    <row r="20" spans="1:15" s="873" customFormat="1" ht="15.95" customHeight="1">
      <c r="A20" s="886">
        <f>SUM(A16:A19)</f>
        <v>400.08500000000009</v>
      </c>
      <c r="B20" s="885"/>
      <c r="C20" s="912" t="s">
        <v>21</v>
      </c>
      <c r="D20" s="885"/>
      <c r="E20" s="884"/>
      <c r="F20" s="886"/>
      <c r="G20" s="911"/>
      <c r="H20" s="878">
        <f>D20*B20/1000</f>
        <v>0</v>
      </c>
      <c r="I20" s="877">
        <f>G20*F20</f>
        <v>0</v>
      </c>
    </row>
    <row r="21" spans="1:15" s="873" customFormat="1" ht="15.95" customHeight="1">
      <c r="A21" s="880">
        <f>A20/B16</f>
        <v>57.155000000000015</v>
      </c>
      <c r="B21" s="885"/>
      <c r="C21" s="912" t="s">
        <v>22</v>
      </c>
      <c r="D21" s="885"/>
      <c r="E21" s="884"/>
      <c r="F21" s="880">
        <f>A21</f>
        <v>57.155000000000015</v>
      </c>
      <c r="G21" s="911"/>
      <c r="H21" s="878">
        <f>D21*B21/1000</f>
        <v>0</v>
      </c>
      <c r="I21" s="877">
        <f>G21*F21</f>
        <v>0</v>
      </c>
    </row>
    <row r="22" spans="1:15" s="873" customFormat="1" ht="15.95" customHeight="1">
      <c r="A22" s="880"/>
      <c r="B22" s="885"/>
      <c r="C22" s="910"/>
      <c r="D22" s="909"/>
      <c r="E22" s="884"/>
      <c r="F22" s="880"/>
      <c r="G22" s="908"/>
      <c r="H22" s="878"/>
      <c r="I22" s="877"/>
    </row>
    <row r="23" spans="1:15" s="873" customFormat="1" ht="15.95" customHeight="1">
      <c r="A23" s="892"/>
      <c r="B23" s="891">
        <v>150</v>
      </c>
      <c r="C23" s="890" t="s">
        <v>44</v>
      </c>
      <c r="D23" s="881"/>
      <c r="E23" s="879"/>
      <c r="F23" s="889"/>
      <c r="G23" s="884"/>
      <c r="H23" s="878"/>
      <c r="I23" s="877"/>
      <c r="O23" s="873" t="s">
        <v>23</v>
      </c>
    </row>
    <row r="24" spans="1:15" s="873" customFormat="1" ht="15.95" customHeight="1">
      <c r="A24" s="886">
        <f>E24*F24</f>
        <v>24.18066</v>
      </c>
      <c r="B24" s="885">
        <v>7</v>
      </c>
      <c r="C24" s="888" t="s">
        <v>45</v>
      </c>
      <c r="D24" s="885">
        <v>54</v>
      </c>
      <c r="E24" s="884">
        <f>D24*B24/1000</f>
        <v>0.378</v>
      </c>
      <c r="F24" s="886">
        <v>63.97</v>
      </c>
      <c r="G24" s="887">
        <f>E24</f>
        <v>0.378</v>
      </c>
      <c r="H24" s="878">
        <f t="shared" ref="H24:H28" si="4">D24*B24/1000</f>
        <v>0.378</v>
      </c>
      <c r="I24" s="877">
        <f t="shared" ref="I24:I28" si="5">G24*F24</f>
        <v>24.18066</v>
      </c>
    </row>
    <row r="25" spans="1:15" s="873" customFormat="1" ht="15.95" customHeight="1">
      <c r="A25" s="886">
        <f t="shared" ref="A25:A26" si="6">E25*F25</f>
        <v>29.162839999999999</v>
      </c>
      <c r="B25" s="885">
        <v>7</v>
      </c>
      <c r="C25" s="888" t="s">
        <v>34</v>
      </c>
      <c r="D25" s="885">
        <v>7</v>
      </c>
      <c r="E25" s="884">
        <f>D25*B25/1000</f>
        <v>4.9000000000000002E-2</v>
      </c>
      <c r="F25" s="886">
        <v>595.16</v>
      </c>
      <c r="G25" s="908"/>
      <c r="H25" s="878">
        <f t="shared" si="4"/>
        <v>4.9000000000000002E-2</v>
      </c>
      <c r="I25" s="877">
        <f t="shared" si="5"/>
        <v>0</v>
      </c>
    </row>
    <row r="26" spans="1:15" s="873" customFormat="1" ht="15.95" customHeight="1">
      <c r="A26" s="886">
        <f t="shared" si="6"/>
        <v>0.112</v>
      </c>
      <c r="B26" s="885">
        <v>7</v>
      </c>
      <c r="C26" s="888" t="s">
        <v>20</v>
      </c>
      <c r="D26" s="885">
        <v>1</v>
      </c>
      <c r="E26" s="884">
        <f>B26*D26/1000</f>
        <v>7.0000000000000001E-3</v>
      </c>
      <c r="F26" s="886">
        <v>16</v>
      </c>
      <c r="G26" s="908"/>
      <c r="H26" s="878">
        <f t="shared" si="4"/>
        <v>7.0000000000000001E-3</v>
      </c>
      <c r="I26" s="877">
        <f t="shared" si="5"/>
        <v>0</v>
      </c>
    </row>
    <row r="27" spans="1:15" s="873" customFormat="1" ht="15.95" customHeight="1">
      <c r="A27" s="886">
        <f>SUM(A24:A26)</f>
        <v>53.455500000000001</v>
      </c>
      <c r="B27" s="881"/>
      <c r="C27" s="881" t="s">
        <v>21</v>
      </c>
      <c r="D27" s="885"/>
      <c r="E27" s="884"/>
      <c r="F27" s="886"/>
      <c r="G27" s="879"/>
      <c r="H27" s="878">
        <f t="shared" si="4"/>
        <v>0</v>
      </c>
      <c r="I27" s="877">
        <f t="shared" si="5"/>
        <v>0</v>
      </c>
    </row>
    <row r="28" spans="1:15" s="873" customFormat="1" ht="15.95" customHeight="1">
      <c r="A28" s="880">
        <f>A27/B26</f>
        <v>7.6364999999999998</v>
      </c>
      <c r="B28" s="882"/>
      <c r="C28" s="881" t="s">
        <v>22</v>
      </c>
      <c r="D28" s="885"/>
      <c r="E28" s="884"/>
      <c r="F28" s="880">
        <f>A28</f>
        <v>7.6364999999999998</v>
      </c>
      <c r="G28" s="879"/>
      <c r="H28" s="878">
        <f t="shared" si="4"/>
        <v>0</v>
      </c>
      <c r="I28" s="877">
        <f t="shared" si="5"/>
        <v>0</v>
      </c>
    </row>
    <row r="29" spans="1:15" s="873" customFormat="1" ht="15.95" customHeight="1">
      <c r="A29" s="880"/>
      <c r="B29" s="885"/>
      <c r="C29" s="910"/>
      <c r="D29" s="909"/>
      <c r="E29" s="884"/>
      <c r="F29" s="880"/>
      <c r="G29" s="908"/>
      <c r="H29" s="878"/>
      <c r="I29" s="877"/>
    </row>
    <row r="30" spans="1:15" s="873" customFormat="1" ht="15.95" customHeight="1">
      <c r="A30" s="892"/>
      <c r="B30" s="891">
        <v>200</v>
      </c>
      <c r="C30" s="890" t="s">
        <v>148</v>
      </c>
      <c r="D30" s="881"/>
      <c r="E30" s="879"/>
      <c r="F30" s="889"/>
      <c r="G30" s="884"/>
      <c r="H30" s="878"/>
      <c r="I30" s="877"/>
      <c r="O30" s="873" t="s">
        <v>23</v>
      </c>
    </row>
    <row r="31" spans="1:15" s="873" customFormat="1" ht="15.95" customHeight="1">
      <c r="A31" s="886">
        <f>E31*F31</f>
        <v>62.3</v>
      </c>
      <c r="B31" s="885">
        <v>7</v>
      </c>
      <c r="C31" s="888" t="s">
        <v>148</v>
      </c>
      <c r="D31" s="885">
        <v>200</v>
      </c>
      <c r="E31" s="884">
        <f>D31*B31/1000</f>
        <v>1.4</v>
      </c>
      <c r="F31" s="886">
        <v>44.5</v>
      </c>
      <c r="G31" s="887">
        <f>E31</f>
        <v>1.4</v>
      </c>
      <c r="H31" s="878">
        <f>D31*B31/1000</f>
        <v>1.4</v>
      </c>
      <c r="I31" s="877">
        <f>G31*F31</f>
        <v>62.3</v>
      </c>
    </row>
    <row r="32" spans="1:15" s="873" customFormat="1" ht="15.95" customHeight="1">
      <c r="A32" s="886">
        <f>SUM(A31:A31)</f>
        <v>62.3</v>
      </c>
      <c r="B32" s="881"/>
      <c r="C32" s="881" t="s">
        <v>21</v>
      </c>
      <c r="D32" s="885"/>
      <c r="E32" s="884"/>
      <c r="F32" s="886"/>
      <c r="G32" s="879"/>
      <c r="H32" s="878">
        <f>D32*B32/1000</f>
        <v>0</v>
      </c>
      <c r="I32" s="877">
        <f>G32*F32</f>
        <v>0</v>
      </c>
    </row>
    <row r="33" spans="1:9" s="873" customFormat="1" ht="15.95" customHeight="1">
      <c r="A33" s="880">
        <f>A32/B31</f>
        <v>8.9</v>
      </c>
      <c r="B33" s="882"/>
      <c r="C33" s="881" t="s">
        <v>22</v>
      </c>
      <c r="D33" s="885"/>
      <c r="E33" s="884"/>
      <c r="F33" s="880">
        <f>A33</f>
        <v>8.9</v>
      </c>
      <c r="G33" s="879"/>
      <c r="H33" s="878">
        <f>D33*B33/1000</f>
        <v>0</v>
      </c>
      <c r="I33" s="877">
        <f>G33*F33</f>
        <v>0</v>
      </c>
    </row>
    <row r="34" spans="1:9" s="873" customFormat="1" ht="15.95" customHeight="1">
      <c r="A34" s="880"/>
      <c r="B34" s="882"/>
      <c r="C34" s="881"/>
      <c r="D34" s="885"/>
      <c r="E34" s="884"/>
      <c r="F34" s="880"/>
      <c r="G34" s="879"/>
      <c r="H34" s="878"/>
      <c r="I34" s="877"/>
    </row>
    <row r="35" spans="1:9" s="873" customFormat="1" ht="15.95" customHeight="1">
      <c r="A35" s="892"/>
      <c r="B35" s="891">
        <v>25</v>
      </c>
      <c r="C35" s="890" t="s">
        <v>26</v>
      </c>
      <c r="D35" s="881"/>
      <c r="E35" s="879"/>
      <c r="F35" s="889"/>
      <c r="G35" s="879"/>
      <c r="H35" s="878"/>
      <c r="I35" s="877"/>
    </row>
    <row r="36" spans="1:9" s="873" customFormat="1" ht="15.95" customHeight="1">
      <c r="A36" s="886">
        <f>E36*F36</f>
        <v>12.264000000000001</v>
      </c>
      <c r="B36" s="885">
        <v>7</v>
      </c>
      <c r="C36" s="888" t="s">
        <v>27</v>
      </c>
      <c r="D36" s="885">
        <v>24</v>
      </c>
      <c r="E36" s="884">
        <f>D36*B36/1000</f>
        <v>0.16800000000000001</v>
      </c>
      <c r="F36" s="886">
        <v>73</v>
      </c>
      <c r="G36" s="887">
        <f>E36</f>
        <v>0.16800000000000001</v>
      </c>
      <c r="H36" s="878">
        <f>D36*B36/1000</f>
        <v>0.16800000000000001</v>
      </c>
      <c r="I36" s="877">
        <f>G36*F36</f>
        <v>12.264000000000001</v>
      </c>
    </row>
    <row r="37" spans="1:9" s="873" customFormat="1" ht="15.95" customHeight="1">
      <c r="A37" s="886">
        <f>SUM(A36:A36)</f>
        <v>12.264000000000001</v>
      </c>
      <c r="B37" s="881"/>
      <c r="C37" s="881" t="s">
        <v>21</v>
      </c>
      <c r="D37" s="885"/>
      <c r="E37" s="884"/>
      <c r="F37" s="886"/>
      <c r="G37" s="879"/>
      <c r="H37" s="878">
        <f>D37*B37/1000</f>
        <v>0</v>
      </c>
      <c r="I37" s="877">
        <f>G37*F37</f>
        <v>0</v>
      </c>
    </row>
    <row r="38" spans="1:9" s="873" customFormat="1" ht="15.95" customHeight="1">
      <c r="A38" s="880">
        <f>A37/B36</f>
        <v>1.7520000000000002</v>
      </c>
      <c r="B38" s="882"/>
      <c r="C38" s="881" t="s">
        <v>22</v>
      </c>
      <c r="D38" s="885"/>
      <c r="E38" s="884"/>
      <c r="F38" s="880">
        <f>A38</f>
        <v>1.7520000000000002</v>
      </c>
      <c r="G38" s="879"/>
      <c r="H38" s="878">
        <f>D38*B38/1000</f>
        <v>0</v>
      </c>
      <c r="I38" s="877">
        <f>G38*F38</f>
        <v>0</v>
      </c>
    </row>
    <row r="39" spans="1:9" s="873" customFormat="1" ht="15.95" customHeight="1">
      <c r="A39" s="880"/>
      <c r="B39" s="882"/>
      <c r="C39" s="881"/>
      <c r="D39" s="885"/>
      <c r="E39" s="884"/>
      <c r="F39" s="880"/>
      <c r="G39" s="879"/>
      <c r="H39" s="878"/>
      <c r="I39" s="877"/>
    </row>
    <row r="40" spans="1:9" s="873" customFormat="1" ht="15.95" customHeight="1">
      <c r="A40" s="892"/>
      <c r="B40" s="891">
        <v>25</v>
      </c>
      <c r="C40" s="890" t="s">
        <v>28</v>
      </c>
      <c r="D40" s="881"/>
      <c r="E40" s="879"/>
      <c r="F40" s="889"/>
      <c r="G40" s="879"/>
      <c r="H40" s="878"/>
      <c r="I40" s="877"/>
    </row>
    <row r="41" spans="1:9" s="873" customFormat="1" ht="15.95" customHeight="1">
      <c r="A41" s="886">
        <f>E41*F41</f>
        <v>12.424999999999999</v>
      </c>
      <c r="B41" s="885">
        <v>7</v>
      </c>
      <c r="C41" s="888" t="s">
        <v>29</v>
      </c>
      <c r="D41" s="885">
        <v>25</v>
      </c>
      <c r="E41" s="884">
        <f>D41*B41/1000</f>
        <v>0.17499999999999999</v>
      </c>
      <c r="F41" s="886">
        <v>71</v>
      </c>
      <c r="G41" s="887">
        <f>E41</f>
        <v>0.17499999999999999</v>
      </c>
      <c r="H41" s="878">
        <f>D41*B41/1000</f>
        <v>0.17499999999999999</v>
      </c>
      <c r="I41" s="877">
        <f>G41*F41</f>
        <v>12.424999999999999</v>
      </c>
    </row>
    <row r="42" spans="1:9" s="873" customFormat="1" ht="15.95" customHeight="1">
      <c r="A42" s="886">
        <f>SUM(A41:A41)</f>
        <v>12.424999999999999</v>
      </c>
      <c r="B42" s="881"/>
      <c r="C42" s="881" t="s">
        <v>21</v>
      </c>
      <c r="D42" s="885"/>
      <c r="E42" s="884"/>
      <c r="F42" s="886"/>
      <c r="G42" s="879"/>
      <c r="H42" s="878">
        <f>D42*B42/1000</f>
        <v>0</v>
      </c>
      <c r="I42" s="877">
        <f>G42*F42</f>
        <v>0</v>
      </c>
    </row>
    <row r="43" spans="1:9" s="873" customFormat="1" ht="15.95" customHeight="1">
      <c r="A43" s="880">
        <f>A42/B41</f>
        <v>1.7749999999999999</v>
      </c>
      <c r="B43" s="882"/>
      <c r="C43" s="881" t="s">
        <v>22</v>
      </c>
      <c r="D43" s="885"/>
      <c r="E43" s="884"/>
      <c r="F43" s="880">
        <f>A43</f>
        <v>1.7749999999999999</v>
      </c>
      <c r="G43" s="879"/>
      <c r="H43" s="878">
        <f>D43*B43/1000</f>
        <v>0</v>
      </c>
      <c r="I43" s="877">
        <f>G43*F43</f>
        <v>0</v>
      </c>
    </row>
    <row r="44" spans="1:9" s="873" customFormat="1" ht="15.95" customHeight="1">
      <c r="A44" s="880"/>
      <c r="B44" s="882"/>
      <c r="C44" s="881"/>
      <c r="D44" s="885"/>
      <c r="E44" s="884"/>
      <c r="F44" s="880"/>
      <c r="G44" s="879"/>
      <c r="H44" s="878"/>
      <c r="I44" s="877"/>
    </row>
    <row r="45" spans="1:9" s="873" customFormat="1" ht="15.95" customHeight="1">
      <c r="A45" s="880">
        <f>A42+A37+A32+A20+A27</f>
        <v>540.5295000000001</v>
      </c>
      <c r="B45" s="881"/>
      <c r="C45" s="882" t="s">
        <v>30</v>
      </c>
      <c r="D45" s="881"/>
      <c r="E45" s="879"/>
      <c r="F45" s="880">
        <f>F46*B41</f>
        <v>540.5295000000001</v>
      </c>
      <c r="G45" s="879"/>
      <c r="H45" s="883"/>
      <c r="I45" s="877">
        <f>SUM(I14:I44)</f>
        <v>540.52949999999998</v>
      </c>
    </row>
    <row r="46" spans="1:9" s="873" customFormat="1" ht="15.95" customHeight="1">
      <c r="A46" s="880">
        <f>A45/B41</f>
        <v>77.21850000000002</v>
      </c>
      <c r="B46" s="881"/>
      <c r="C46" s="882" t="s">
        <v>22</v>
      </c>
      <c r="D46" s="881"/>
      <c r="E46" s="879"/>
      <c r="F46" s="880">
        <f>A46</f>
        <v>77.21850000000002</v>
      </c>
      <c r="G46" s="879"/>
      <c r="H46" s="878"/>
      <c r="I46" s="877"/>
    </row>
    <row r="47" spans="1:9" s="873" customFormat="1" ht="15.75">
      <c r="C47" s="1423" t="s">
        <v>84</v>
      </c>
      <c r="D47" s="1423"/>
      <c r="E47" s="1423"/>
      <c r="F47" s="1423"/>
      <c r="G47" s="1423"/>
      <c r="H47" s="876"/>
      <c r="I47" s="874"/>
    </row>
    <row r="48" spans="1:9" s="873" customFormat="1" ht="15.75">
      <c r="C48" s="1423" t="s">
        <v>32</v>
      </c>
      <c r="D48" s="1423"/>
      <c r="E48" s="1423"/>
      <c r="F48" s="1423"/>
      <c r="G48" s="1423"/>
      <c r="H48" s="876"/>
      <c r="I48" s="874"/>
    </row>
    <row r="49" spans="2:9" s="873" customFormat="1" ht="15.75">
      <c r="B49" s="875"/>
      <c r="C49" s="875" t="s">
        <v>33</v>
      </c>
      <c r="D49" s="875"/>
      <c r="E49" s="875"/>
      <c r="F49" s="875"/>
      <c r="G49" s="875"/>
      <c r="H49" s="874"/>
      <c r="I49" s="874"/>
    </row>
    <row r="50" spans="2:9" s="872" customFormat="1"/>
  </sheetData>
  <mergeCells count="12">
    <mergeCell ref="B2:G2"/>
    <mergeCell ref="B3:G3"/>
    <mergeCell ref="B4:B5"/>
    <mergeCell ref="C4:C5"/>
    <mergeCell ref="D4:D5"/>
    <mergeCell ref="E4:E5"/>
    <mergeCell ref="F5:G5"/>
    <mergeCell ref="F6:G6"/>
    <mergeCell ref="F8:G8"/>
    <mergeCell ref="C15:D15"/>
    <mergeCell ref="C47:G47"/>
    <mergeCell ref="C48:G48"/>
  </mergeCells>
  <pageMargins left="0.7" right="0.7" top="0.75" bottom="0.75" header="0.3" footer="0.3"/>
  <pageSetup paperSize="9" scale="6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86"/>
  <sheetViews>
    <sheetView view="pageBreakPreview" topLeftCell="A13" zoomScale="84" zoomScaleSheetLayoutView="84" workbookViewId="0">
      <selection activeCell="A15" sqref="A15:XFD48"/>
    </sheetView>
  </sheetViews>
  <sheetFormatPr defaultRowHeight="15"/>
  <cols>
    <col min="1" max="1" width="12.7109375" style="58" customWidth="1"/>
    <col min="2" max="2" width="10.7109375" style="58" customWidth="1"/>
    <col min="3" max="3" width="50.7109375" style="58" customWidth="1"/>
    <col min="4" max="4" width="10.7109375" style="58" customWidth="1"/>
    <col min="5" max="7" width="12.7109375" style="58" customWidth="1"/>
    <col min="8" max="8" width="10.7109375" style="58" customWidth="1"/>
    <col min="9" max="9" width="12.7109375" style="58" customWidth="1"/>
    <col min="10" max="16384" width="9.140625" style="58"/>
  </cols>
  <sheetData>
    <row r="1" spans="1:9" s="1" customFormat="1" ht="15.95" customHeight="1">
      <c r="H1" s="2"/>
      <c r="I1" s="2"/>
    </row>
    <row r="2" spans="1:9" s="1" customFormat="1" ht="15.95" customHeight="1">
      <c r="A2" s="3"/>
      <c r="B2" s="1274" t="s">
        <v>0</v>
      </c>
      <c r="C2" s="1274"/>
      <c r="D2" s="1274"/>
      <c r="E2" s="1274"/>
      <c r="F2" s="1274"/>
      <c r="G2" s="1274"/>
      <c r="H2" s="2"/>
      <c r="I2" s="2"/>
    </row>
    <row r="3" spans="1:9" s="1" customFormat="1" ht="15.95" customHeight="1">
      <c r="A3" s="3"/>
      <c r="B3" s="1274"/>
      <c r="C3" s="1274"/>
      <c r="D3" s="1274"/>
      <c r="E3" s="1274"/>
      <c r="F3" s="1274"/>
      <c r="G3" s="1274"/>
      <c r="H3" s="2"/>
      <c r="I3" s="2"/>
    </row>
    <row r="4" spans="1:9" s="1" customFormat="1" ht="30" customHeight="1">
      <c r="A4" s="3"/>
      <c r="B4" s="1275"/>
      <c r="C4" s="1277" t="s">
        <v>1</v>
      </c>
      <c r="D4" s="1279" t="s">
        <v>2</v>
      </c>
      <c r="E4" s="1281" t="s">
        <v>3</v>
      </c>
      <c r="F4" s="4"/>
      <c r="G4" s="5"/>
      <c r="H4" s="2"/>
      <c r="I4" s="2"/>
    </row>
    <row r="5" spans="1:9" s="1" customFormat="1" ht="30" customHeight="1">
      <c r="A5" s="6"/>
      <c r="B5" s="1276"/>
      <c r="C5" s="1278"/>
      <c r="D5" s="1280"/>
      <c r="E5" s="1282"/>
      <c r="F5" s="1283" t="s">
        <v>4</v>
      </c>
      <c r="G5" s="1284"/>
      <c r="H5" s="2"/>
      <c r="I5" s="2"/>
    </row>
    <row r="6" spans="1:9" s="1" customFormat="1" ht="15.95" customHeight="1">
      <c r="A6" s="7"/>
      <c r="B6" s="8"/>
      <c r="C6" s="9"/>
      <c r="D6" s="10"/>
      <c r="E6" s="11"/>
      <c r="F6" s="1267" t="s">
        <v>5</v>
      </c>
      <c r="G6" s="1268"/>
      <c r="H6" s="2"/>
      <c r="I6" s="2"/>
    </row>
    <row r="7" spans="1:9" s="1" customFormat="1" ht="15.95" customHeight="1">
      <c r="A7" s="7"/>
      <c r="B7" s="12"/>
      <c r="C7" s="9"/>
      <c r="D7" s="10"/>
      <c r="E7" s="11"/>
      <c r="F7" s="13"/>
      <c r="G7" s="14"/>
      <c r="H7" s="2"/>
      <c r="I7" s="2"/>
    </row>
    <row r="8" spans="1:9" s="1" customFormat="1" ht="15.95" customHeight="1">
      <c r="A8" s="7"/>
      <c r="B8" s="12"/>
      <c r="C8" s="9"/>
      <c r="D8" s="10"/>
      <c r="E8" s="11"/>
      <c r="F8" s="1269"/>
      <c r="G8" s="1270"/>
      <c r="H8" s="2"/>
      <c r="I8" s="2"/>
    </row>
    <row r="9" spans="1:9" s="1" customFormat="1" ht="15.95" customHeight="1">
      <c r="A9" s="7"/>
      <c r="B9" s="12"/>
      <c r="C9" s="15"/>
      <c r="D9" s="10"/>
      <c r="E9" s="11"/>
      <c r="F9" s="4"/>
      <c r="G9" s="16"/>
      <c r="H9" s="2"/>
      <c r="I9" s="2"/>
    </row>
    <row r="10" spans="1:9" s="1" customFormat="1" ht="15.95" customHeight="1">
      <c r="A10" s="17"/>
      <c r="B10" s="18"/>
      <c r="C10" s="9"/>
      <c r="D10" s="10"/>
      <c r="E10" s="11"/>
      <c r="F10" s="4"/>
      <c r="G10" s="16"/>
      <c r="H10" s="2"/>
      <c r="I10" s="2"/>
    </row>
    <row r="11" spans="1:9" s="1" customFormat="1" ht="20.100000000000001" customHeight="1">
      <c r="A11" s="3"/>
      <c r="B11" s="19"/>
      <c r="C11" s="20" t="s">
        <v>53</v>
      </c>
      <c r="D11" s="5"/>
      <c r="E11" s="4"/>
      <c r="F11" s="4"/>
      <c r="G11" s="5"/>
      <c r="H11" s="2"/>
      <c r="I11" s="2"/>
    </row>
    <row r="12" spans="1:9" s="1" customFormat="1" ht="60" customHeight="1">
      <c r="A12" s="21" t="s">
        <v>6</v>
      </c>
      <c r="B12" s="22" t="s">
        <v>7</v>
      </c>
      <c r="C12" s="22" t="s">
        <v>8</v>
      </c>
      <c r="D12" s="22" t="s">
        <v>9</v>
      </c>
      <c r="E12" s="23" t="s">
        <v>10</v>
      </c>
      <c r="F12" s="22" t="s">
        <v>11</v>
      </c>
      <c r="G12" s="23" t="s">
        <v>12</v>
      </c>
      <c r="H12" s="2"/>
      <c r="I12" s="2"/>
    </row>
    <row r="13" spans="1:9" s="1" customFormat="1" ht="20.100000000000001" customHeight="1">
      <c r="A13" s="24"/>
      <c r="B13" s="25"/>
      <c r="C13" s="26" t="s">
        <v>42</v>
      </c>
      <c r="D13" s="22"/>
      <c r="E13" s="23"/>
      <c r="F13" s="25"/>
      <c r="G13" s="23"/>
      <c r="H13" s="2"/>
      <c r="I13" s="2"/>
    </row>
    <row r="14" spans="1:9" s="19" customFormat="1" ht="15.95" customHeight="1">
      <c r="A14" s="24"/>
      <c r="B14" s="9"/>
      <c r="C14" s="27"/>
      <c r="D14" s="12"/>
      <c r="E14" s="28"/>
      <c r="F14" s="24"/>
      <c r="G14" s="28"/>
      <c r="H14" s="29"/>
      <c r="I14" s="30"/>
    </row>
    <row r="15" spans="1:9" s="155" customFormat="1" ht="20.100000000000001" customHeight="1">
      <c r="A15" s="147"/>
      <c r="B15" s="148"/>
      <c r="C15" s="149" t="s">
        <v>48</v>
      </c>
      <c r="D15" s="150"/>
      <c r="E15" s="151"/>
      <c r="F15" s="147"/>
      <c r="G15" s="152"/>
      <c r="H15" s="153"/>
      <c r="I15" s="154"/>
    </row>
    <row r="16" spans="1:9" s="98" customFormat="1" ht="15.95" customHeight="1">
      <c r="A16" s="89"/>
      <c r="B16" s="90">
        <v>200</v>
      </c>
      <c r="C16" s="91" t="s">
        <v>62</v>
      </c>
      <c r="D16" s="92"/>
      <c r="E16" s="93"/>
      <c r="F16" s="94"/>
      <c r="G16" s="95"/>
      <c r="H16" s="96"/>
      <c r="I16" s="97"/>
    </row>
    <row r="17" spans="1:15" s="98" customFormat="1" ht="15.95" customHeight="1">
      <c r="A17" s="89">
        <f t="shared" ref="A17:A22" si="0">E17*F17</f>
        <v>6.9189999999999996</v>
      </c>
      <c r="B17" s="99">
        <v>17</v>
      </c>
      <c r="C17" s="92" t="s">
        <v>63</v>
      </c>
      <c r="D17" s="99">
        <v>11</v>
      </c>
      <c r="E17" s="95">
        <f t="shared" ref="E17:E18" si="1">D17*B17/1000</f>
        <v>0.187</v>
      </c>
      <c r="F17" s="89">
        <v>37</v>
      </c>
      <c r="G17" s="100">
        <f>E17</f>
        <v>0.187</v>
      </c>
      <c r="H17" s="96">
        <f t="shared" ref="H17:H18" si="2">D17*B17/1000</f>
        <v>0.187</v>
      </c>
      <c r="I17" s="97">
        <f>G17*F17</f>
        <v>6.9189999999999996</v>
      </c>
    </row>
    <row r="18" spans="1:15" s="98" customFormat="1" ht="15.95" customHeight="1">
      <c r="A18" s="89">
        <f t="shared" si="0"/>
        <v>14.137370000000001</v>
      </c>
      <c r="B18" s="99">
        <v>17</v>
      </c>
      <c r="C18" s="92" t="s">
        <v>45</v>
      </c>
      <c r="D18" s="99">
        <v>13</v>
      </c>
      <c r="E18" s="95">
        <f t="shared" si="1"/>
        <v>0.221</v>
      </c>
      <c r="F18" s="89">
        <v>63.97</v>
      </c>
      <c r="G18" s="100">
        <f>E18+E60</f>
        <v>1.139</v>
      </c>
      <c r="H18" s="96">
        <f t="shared" si="2"/>
        <v>0.221</v>
      </c>
      <c r="I18" s="97">
        <f>G18*F18</f>
        <v>72.861829999999998</v>
      </c>
    </row>
    <row r="19" spans="1:15" s="98" customFormat="1" ht="15.95" customHeight="1">
      <c r="A19" s="89">
        <f t="shared" si="0"/>
        <v>50.5886</v>
      </c>
      <c r="B19" s="99">
        <v>17</v>
      </c>
      <c r="C19" s="92" t="s">
        <v>34</v>
      </c>
      <c r="D19" s="99">
        <v>5</v>
      </c>
      <c r="E19" s="95">
        <f t="shared" ref="E19:E22" si="3">D19*B19/1000</f>
        <v>8.5000000000000006E-2</v>
      </c>
      <c r="F19" s="89">
        <v>595.16</v>
      </c>
      <c r="G19" s="101">
        <f>E19+E61</f>
        <v>0.20400000000000001</v>
      </c>
      <c r="H19" s="96">
        <f t="shared" ref="H19:H24" si="4">D19*B19/1000</f>
        <v>8.5000000000000006E-2</v>
      </c>
      <c r="I19" s="97">
        <f t="shared" ref="I19:I24" si="5">G19*F19</f>
        <v>121.41264</v>
      </c>
    </row>
    <row r="20" spans="1:15" s="98" customFormat="1" ht="15.95" customHeight="1">
      <c r="A20" s="89">
        <f t="shared" si="0"/>
        <v>162.65600000000001</v>
      </c>
      <c r="B20" s="99">
        <v>17</v>
      </c>
      <c r="C20" s="92" t="s">
        <v>35</v>
      </c>
      <c r="D20" s="99">
        <v>23</v>
      </c>
      <c r="E20" s="95">
        <f t="shared" si="3"/>
        <v>0.39100000000000001</v>
      </c>
      <c r="F20" s="89">
        <v>416</v>
      </c>
      <c r="G20" s="100">
        <f>E20</f>
        <v>0.39100000000000001</v>
      </c>
      <c r="H20" s="96">
        <f t="shared" si="4"/>
        <v>0.39100000000000001</v>
      </c>
      <c r="I20" s="97">
        <f t="shared" si="5"/>
        <v>162.65600000000001</v>
      </c>
    </row>
    <row r="21" spans="1:15" s="109" customFormat="1" ht="15.95" customHeight="1">
      <c r="A21" s="89">
        <f t="shared" si="0"/>
        <v>6.227100000000001</v>
      </c>
      <c r="B21" s="99">
        <v>17</v>
      </c>
      <c r="C21" s="102" t="s">
        <v>36</v>
      </c>
      <c r="D21" s="103">
        <v>5</v>
      </c>
      <c r="E21" s="104">
        <f t="shared" si="3"/>
        <v>8.5000000000000006E-2</v>
      </c>
      <c r="F21" s="105">
        <v>73.260000000000005</v>
      </c>
      <c r="G21" s="106">
        <f>E21+E28</f>
        <v>0.255</v>
      </c>
      <c r="H21" s="107">
        <f t="shared" si="4"/>
        <v>8.5000000000000006E-2</v>
      </c>
      <c r="I21" s="108">
        <f t="shared" si="5"/>
        <v>18.6813</v>
      </c>
    </row>
    <row r="22" spans="1:15" s="98" customFormat="1" ht="15.95" customHeight="1">
      <c r="A22" s="89">
        <f t="shared" si="0"/>
        <v>0.27200000000000002</v>
      </c>
      <c r="B22" s="99">
        <v>17</v>
      </c>
      <c r="C22" s="92" t="s">
        <v>37</v>
      </c>
      <c r="D22" s="99">
        <v>1</v>
      </c>
      <c r="E22" s="95">
        <f t="shared" si="3"/>
        <v>1.7000000000000001E-2</v>
      </c>
      <c r="F22" s="89">
        <v>16</v>
      </c>
      <c r="G22" s="101">
        <f>E22+E45+E55+E62</f>
        <v>6.8000000000000005E-2</v>
      </c>
      <c r="H22" s="96">
        <f t="shared" si="4"/>
        <v>1.7000000000000001E-2</v>
      </c>
      <c r="I22" s="97">
        <f t="shared" si="5"/>
        <v>1.0880000000000001</v>
      </c>
    </row>
    <row r="23" spans="1:15" s="98" customFormat="1" ht="15.95" customHeight="1">
      <c r="A23" s="89">
        <f>SUM(A17:A22)</f>
        <v>240.80007000000001</v>
      </c>
      <c r="B23" s="99"/>
      <c r="C23" s="92" t="s">
        <v>21</v>
      </c>
      <c r="D23" s="99"/>
      <c r="E23" s="95"/>
      <c r="F23" s="89"/>
      <c r="G23" s="101"/>
      <c r="H23" s="96">
        <f t="shared" si="4"/>
        <v>0</v>
      </c>
      <c r="I23" s="97">
        <f t="shared" si="5"/>
        <v>0</v>
      </c>
    </row>
    <row r="24" spans="1:15" s="98" customFormat="1" ht="15.95" customHeight="1">
      <c r="A24" s="110">
        <f>A23/B22</f>
        <v>14.164709999999999</v>
      </c>
      <c r="B24" s="92"/>
      <c r="C24" s="92" t="s">
        <v>22</v>
      </c>
      <c r="D24" s="99"/>
      <c r="E24" s="95"/>
      <c r="F24" s="110">
        <f>A24</f>
        <v>14.164709999999999</v>
      </c>
      <c r="G24" s="101"/>
      <c r="H24" s="96">
        <f t="shared" si="4"/>
        <v>0</v>
      </c>
      <c r="I24" s="97">
        <f t="shared" si="5"/>
        <v>0</v>
      </c>
    </row>
    <row r="25" spans="1:15" s="98" customFormat="1" ht="15.95" customHeight="1">
      <c r="A25" s="110"/>
      <c r="B25" s="92"/>
      <c r="C25" s="92"/>
      <c r="D25" s="99"/>
      <c r="E25" s="95"/>
      <c r="F25" s="110"/>
      <c r="G25" s="101"/>
      <c r="H25" s="96"/>
      <c r="I25" s="97"/>
    </row>
    <row r="26" spans="1:15" s="109" customFormat="1" ht="15.95" customHeight="1">
      <c r="A26" s="111"/>
      <c r="B26" s="112">
        <v>200</v>
      </c>
      <c r="C26" s="113" t="s">
        <v>38</v>
      </c>
      <c r="D26" s="114"/>
      <c r="E26" s="115"/>
      <c r="F26" s="116"/>
      <c r="G26" s="104"/>
      <c r="H26" s="107"/>
      <c r="I26" s="108"/>
      <c r="O26" s="109" t="s">
        <v>23</v>
      </c>
    </row>
    <row r="27" spans="1:15" s="109" customFormat="1" ht="15.95" customHeight="1">
      <c r="A27" s="105">
        <f>E27*F27</f>
        <v>8.0750000000000011</v>
      </c>
      <c r="B27" s="103">
        <v>17</v>
      </c>
      <c r="C27" s="102" t="s">
        <v>39</v>
      </c>
      <c r="D27" s="103">
        <v>1</v>
      </c>
      <c r="E27" s="104">
        <f>D27*B27/1000</f>
        <v>1.7000000000000001E-2</v>
      </c>
      <c r="F27" s="105">
        <v>475</v>
      </c>
      <c r="G27" s="106">
        <f>E27</f>
        <v>1.7000000000000001E-2</v>
      </c>
      <c r="H27" s="107">
        <f>D27*B27/1000</f>
        <v>1.7000000000000001E-2</v>
      </c>
      <c r="I27" s="108">
        <f>G27*F27</f>
        <v>8.0750000000000011</v>
      </c>
    </row>
    <row r="28" spans="1:15" s="109" customFormat="1" ht="15.95" customHeight="1">
      <c r="A28" s="105">
        <f>E28*F28</f>
        <v>12.454200000000002</v>
      </c>
      <c r="B28" s="103">
        <v>17</v>
      </c>
      <c r="C28" s="102" t="s">
        <v>36</v>
      </c>
      <c r="D28" s="103">
        <v>10</v>
      </c>
      <c r="E28" s="104">
        <f>D28*B28/1000</f>
        <v>0.17</v>
      </c>
      <c r="F28" s="105">
        <v>73.260000000000005</v>
      </c>
      <c r="G28" s="106"/>
      <c r="H28" s="107">
        <f>D28*B28/1000</f>
        <v>0.17</v>
      </c>
      <c r="I28" s="108">
        <f>G28*F28</f>
        <v>0</v>
      </c>
    </row>
    <row r="29" spans="1:15" s="109" customFormat="1" ht="15.95" customHeight="1">
      <c r="A29" s="105">
        <f>SUM(A27:A28)</f>
        <v>20.529200000000003</v>
      </c>
      <c r="B29" s="114"/>
      <c r="C29" s="114" t="s">
        <v>21</v>
      </c>
      <c r="D29" s="103"/>
      <c r="E29" s="104"/>
      <c r="F29" s="105"/>
      <c r="G29" s="115"/>
      <c r="H29" s="107">
        <f>D29*B29/1000</f>
        <v>0</v>
      </c>
      <c r="I29" s="108">
        <f>G29*F29</f>
        <v>0</v>
      </c>
    </row>
    <row r="30" spans="1:15" s="109" customFormat="1" ht="15.95" customHeight="1">
      <c r="A30" s="117">
        <f>A29/B27</f>
        <v>1.2076000000000002</v>
      </c>
      <c r="B30" s="118"/>
      <c r="C30" s="114" t="s">
        <v>22</v>
      </c>
      <c r="D30" s="103"/>
      <c r="E30" s="104"/>
      <c r="F30" s="117">
        <f>A30</f>
        <v>1.2076000000000002</v>
      </c>
      <c r="G30" s="115"/>
      <c r="H30" s="107">
        <f>D30*B30/1000</f>
        <v>0</v>
      </c>
      <c r="I30" s="108">
        <f>G30*F30</f>
        <v>0</v>
      </c>
    </row>
    <row r="31" spans="1:15" s="109" customFormat="1" ht="15.95" customHeight="1">
      <c r="A31" s="117"/>
      <c r="B31" s="118"/>
      <c r="C31" s="114"/>
      <c r="D31" s="103"/>
      <c r="E31" s="104"/>
      <c r="F31" s="117"/>
      <c r="G31" s="115"/>
      <c r="H31" s="107"/>
      <c r="I31" s="108"/>
    </row>
    <row r="32" spans="1:15" s="19" customFormat="1" ht="15.95" customHeight="1">
      <c r="A32" s="52"/>
      <c r="B32" s="32">
        <v>25</v>
      </c>
      <c r="C32" s="53" t="s">
        <v>26</v>
      </c>
      <c r="D32" s="9"/>
      <c r="E32" s="10"/>
      <c r="F32" s="54"/>
      <c r="G32" s="10"/>
      <c r="H32" s="29"/>
      <c r="I32" s="30"/>
    </row>
    <row r="33" spans="1:9" s="19" customFormat="1" ht="15.95" customHeight="1">
      <c r="A33" s="31">
        <f>E33*F33</f>
        <v>31.024999999999999</v>
      </c>
      <c r="B33" s="8">
        <v>17</v>
      </c>
      <c r="C33" s="49" t="s">
        <v>27</v>
      </c>
      <c r="D33" s="8">
        <v>25</v>
      </c>
      <c r="E33" s="28">
        <f>D33*B33/1000</f>
        <v>0.42499999999999999</v>
      </c>
      <c r="F33" s="31">
        <v>73</v>
      </c>
      <c r="G33" s="55">
        <f>E33+E72</f>
        <v>0.85</v>
      </c>
      <c r="H33" s="29">
        <f>D33*B33/1000</f>
        <v>0.42499999999999999</v>
      </c>
      <c r="I33" s="30">
        <f>G33*F33</f>
        <v>62.05</v>
      </c>
    </row>
    <row r="34" spans="1:9" s="19" customFormat="1" ht="15.95" customHeight="1">
      <c r="A34" s="31">
        <f>SUM(A33)</f>
        <v>31.024999999999999</v>
      </c>
      <c r="B34" s="9"/>
      <c r="C34" s="9" t="s">
        <v>21</v>
      </c>
      <c r="D34" s="8"/>
      <c r="E34" s="28"/>
      <c r="F34" s="31"/>
      <c r="G34" s="10"/>
      <c r="H34" s="29">
        <f>D34*B34/1000</f>
        <v>0</v>
      </c>
      <c r="I34" s="30">
        <f>G34*F34</f>
        <v>0</v>
      </c>
    </row>
    <row r="35" spans="1:9" s="19" customFormat="1" ht="15.95" customHeight="1">
      <c r="A35" s="24">
        <f>A34/B33</f>
        <v>1.825</v>
      </c>
      <c r="B35" s="15"/>
      <c r="C35" s="9" t="s">
        <v>22</v>
      </c>
      <c r="D35" s="8"/>
      <c r="E35" s="28"/>
      <c r="F35" s="24">
        <f>A35</f>
        <v>1.825</v>
      </c>
      <c r="G35" s="10"/>
      <c r="H35" s="29">
        <f>D35*B35/1000</f>
        <v>0</v>
      </c>
      <c r="I35" s="30">
        <f>G35*F35</f>
        <v>0</v>
      </c>
    </row>
    <row r="36" spans="1:9" s="19" customFormat="1" ht="15.95" customHeight="1">
      <c r="A36" s="24"/>
      <c r="B36" s="15"/>
      <c r="C36" s="9"/>
      <c r="D36" s="8"/>
      <c r="E36" s="28"/>
      <c r="F36" s="24"/>
      <c r="G36" s="10"/>
      <c r="H36" s="29"/>
      <c r="I36" s="30"/>
    </row>
    <row r="37" spans="1:9" s="155" customFormat="1" ht="20.100000000000001" customHeight="1">
      <c r="A37" s="147"/>
      <c r="B37" s="148"/>
      <c r="C37" s="149" t="s">
        <v>49</v>
      </c>
      <c r="D37" s="150"/>
      <c r="E37" s="151"/>
      <c r="F37" s="147"/>
      <c r="G37" s="152"/>
      <c r="H37" s="153"/>
      <c r="I37" s="154"/>
    </row>
    <row r="38" spans="1:9" s="165" customFormat="1" ht="15" customHeight="1">
      <c r="A38" s="156"/>
      <c r="B38" s="157" t="s">
        <v>50</v>
      </c>
      <c r="C38" s="158" t="s">
        <v>54</v>
      </c>
      <c r="D38" s="159"/>
      <c r="E38" s="160"/>
      <c r="F38" s="161"/>
      <c r="G38" s="162"/>
      <c r="H38" s="163"/>
      <c r="I38" s="164"/>
    </row>
    <row r="39" spans="1:9" s="165" customFormat="1" ht="15" customHeight="1">
      <c r="A39" s="156">
        <f>E39*F39</f>
        <v>124.032</v>
      </c>
      <c r="B39" s="166">
        <v>17</v>
      </c>
      <c r="C39" s="159" t="s">
        <v>51</v>
      </c>
      <c r="D39" s="166">
        <v>48</v>
      </c>
      <c r="E39" s="162">
        <f t="shared" ref="E39:E45" si="6">D39*B39/1000</f>
        <v>0.81599999999999995</v>
      </c>
      <c r="F39" s="156">
        <v>152</v>
      </c>
      <c r="G39" s="167">
        <f>E39</f>
        <v>0.81599999999999995</v>
      </c>
      <c r="H39" s="163">
        <f t="shared" ref="H39:H47" si="7">D39*B39/1000</f>
        <v>0.81599999999999995</v>
      </c>
      <c r="I39" s="164">
        <f t="shared" ref="I39:I47" si="8">G39*F39</f>
        <v>124.032</v>
      </c>
    </row>
    <row r="40" spans="1:9" s="165" customFormat="1" ht="15" customHeight="1">
      <c r="A40" s="156">
        <f t="shared" ref="A40:A45" si="9">E40*F40</f>
        <v>15.776000000000002</v>
      </c>
      <c r="B40" s="166">
        <v>17</v>
      </c>
      <c r="C40" s="159" t="s">
        <v>55</v>
      </c>
      <c r="D40" s="166">
        <v>16</v>
      </c>
      <c r="E40" s="162">
        <f t="shared" si="6"/>
        <v>0.27200000000000002</v>
      </c>
      <c r="F40" s="156">
        <v>58</v>
      </c>
      <c r="G40" s="167">
        <f>E40</f>
        <v>0.27200000000000002</v>
      </c>
      <c r="H40" s="163">
        <f t="shared" si="7"/>
        <v>0.27200000000000002</v>
      </c>
      <c r="I40" s="164">
        <f t="shared" si="8"/>
        <v>15.776000000000002</v>
      </c>
    </row>
    <row r="41" spans="1:9" s="165" customFormat="1" ht="15" customHeight="1">
      <c r="A41" s="156">
        <f t="shared" si="9"/>
        <v>6.4600000000000009</v>
      </c>
      <c r="B41" s="166">
        <v>17</v>
      </c>
      <c r="C41" s="159" t="s">
        <v>16</v>
      </c>
      <c r="D41" s="166">
        <v>10</v>
      </c>
      <c r="E41" s="162">
        <f t="shared" si="6"/>
        <v>0.17</v>
      </c>
      <c r="F41" s="156">
        <v>38</v>
      </c>
      <c r="G41" s="167">
        <f>E41+E51</f>
        <v>0.28900000000000003</v>
      </c>
      <c r="H41" s="163">
        <f t="shared" si="7"/>
        <v>0.17</v>
      </c>
      <c r="I41" s="164">
        <f t="shared" si="8"/>
        <v>10.982000000000001</v>
      </c>
    </row>
    <row r="42" spans="1:9" s="165" customFormat="1" ht="15" customHeight="1">
      <c r="A42" s="156">
        <f t="shared" si="9"/>
        <v>4.9300000000000006</v>
      </c>
      <c r="B42" s="166">
        <v>17</v>
      </c>
      <c r="C42" s="159" t="s">
        <v>52</v>
      </c>
      <c r="D42" s="166">
        <v>10</v>
      </c>
      <c r="E42" s="162">
        <f t="shared" si="6"/>
        <v>0.17</v>
      </c>
      <c r="F42" s="156">
        <v>29</v>
      </c>
      <c r="G42" s="167">
        <f>E42</f>
        <v>0.17</v>
      </c>
      <c r="H42" s="163">
        <f t="shared" si="7"/>
        <v>0.17</v>
      </c>
      <c r="I42" s="164">
        <f t="shared" si="8"/>
        <v>4.9300000000000006</v>
      </c>
    </row>
    <row r="43" spans="1:9" s="165" customFormat="1" ht="15" customHeight="1">
      <c r="A43" s="156">
        <f t="shared" si="9"/>
        <v>8.2858000000000001</v>
      </c>
      <c r="B43" s="166">
        <v>17</v>
      </c>
      <c r="C43" s="159" t="s">
        <v>17</v>
      </c>
      <c r="D43" s="166">
        <v>4</v>
      </c>
      <c r="E43" s="162">
        <f t="shared" si="6"/>
        <v>6.8000000000000005E-2</v>
      </c>
      <c r="F43" s="156">
        <v>121.85</v>
      </c>
      <c r="G43" s="167">
        <f>E43+E52</f>
        <v>0.11899999999999999</v>
      </c>
      <c r="H43" s="163">
        <f t="shared" si="7"/>
        <v>6.8000000000000005E-2</v>
      </c>
      <c r="I43" s="164">
        <f t="shared" si="8"/>
        <v>14.500149999999998</v>
      </c>
    </row>
    <row r="44" spans="1:9" s="19" customFormat="1" ht="15.95" customHeight="1">
      <c r="A44" s="156">
        <f t="shared" si="9"/>
        <v>3.9168000000000003</v>
      </c>
      <c r="B44" s="166">
        <v>17</v>
      </c>
      <c r="C44" s="49" t="s">
        <v>19</v>
      </c>
      <c r="D44" s="8">
        <v>2</v>
      </c>
      <c r="E44" s="28">
        <f>B44*D44/1000</f>
        <v>3.4000000000000002E-2</v>
      </c>
      <c r="F44" s="31">
        <v>115.2</v>
      </c>
      <c r="G44" s="45">
        <f>E44+E54</f>
        <v>0.11900000000000001</v>
      </c>
      <c r="H44" s="29">
        <f>D44*B44/1000</f>
        <v>3.4000000000000002E-2</v>
      </c>
      <c r="I44" s="30">
        <f>G44*F44</f>
        <v>13.708800000000002</v>
      </c>
    </row>
    <row r="45" spans="1:9" s="165" customFormat="1" ht="15" customHeight="1">
      <c r="A45" s="156">
        <f t="shared" si="9"/>
        <v>0.27200000000000002</v>
      </c>
      <c r="B45" s="166">
        <v>17</v>
      </c>
      <c r="C45" s="159" t="s">
        <v>37</v>
      </c>
      <c r="D45" s="166">
        <v>1</v>
      </c>
      <c r="E45" s="162">
        <f t="shared" si="6"/>
        <v>1.7000000000000001E-2</v>
      </c>
      <c r="F45" s="156">
        <v>16</v>
      </c>
      <c r="G45" s="167"/>
      <c r="H45" s="163">
        <f t="shared" si="7"/>
        <v>1.7000000000000001E-2</v>
      </c>
      <c r="I45" s="164">
        <f t="shared" si="8"/>
        <v>0</v>
      </c>
    </row>
    <row r="46" spans="1:9" s="165" customFormat="1" ht="15" customHeight="1">
      <c r="A46" s="156">
        <f>SUM(A39:A45)</f>
        <v>163.67259999999999</v>
      </c>
      <c r="B46" s="166"/>
      <c r="C46" s="159" t="s">
        <v>21</v>
      </c>
      <c r="D46" s="166"/>
      <c r="E46" s="162"/>
      <c r="F46" s="156"/>
      <c r="G46" s="167"/>
      <c r="H46" s="163">
        <f t="shared" si="7"/>
        <v>0</v>
      </c>
      <c r="I46" s="164">
        <f t="shared" si="8"/>
        <v>0</v>
      </c>
    </row>
    <row r="47" spans="1:9" s="165" customFormat="1" ht="15" customHeight="1">
      <c r="A47" s="168">
        <f>A46/B45</f>
        <v>9.6277999999999988</v>
      </c>
      <c r="B47" s="159"/>
      <c r="C47" s="159" t="s">
        <v>22</v>
      </c>
      <c r="D47" s="166"/>
      <c r="E47" s="162"/>
      <c r="F47" s="168">
        <f>A47</f>
        <v>9.6277999999999988</v>
      </c>
      <c r="G47" s="167"/>
      <c r="H47" s="163">
        <f t="shared" si="7"/>
        <v>0</v>
      </c>
      <c r="I47" s="164">
        <f t="shared" si="8"/>
        <v>0</v>
      </c>
    </row>
    <row r="48" spans="1:9" s="165" customFormat="1" ht="15" customHeight="1">
      <c r="A48" s="168"/>
      <c r="B48" s="159"/>
      <c r="C48" s="169"/>
      <c r="D48" s="170"/>
      <c r="E48" s="162"/>
      <c r="F48" s="168"/>
      <c r="G48" s="167"/>
      <c r="H48" s="163"/>
      <c r="I48" s="164"/>
    </row>
    <row r="49" spans="1:15" s="19" customFormat="1" ht="15.95" customHeight="1">
      <c r="A49" s="31"/>
      <c r="B49" s="32" t="s">
        <v>56</v>
      </c>
      <c r="C49" s="1271" t="s">
        <v>14</v>
      </c>
      <c r="D49" s="1272"/>
      <c r="E49" s="28"/>
      <c r="F49" s="8"/>
      <c r="G49" s="28"/>
      <c r="H49" s="29"/>
      <c r="I49" s="30"/>
    </row>
    <row r="50" spans="1:15" s="19" customFormat="1" ht="15.95" customHeight="1">
      <c r="A50" s="31">
        <f>E50*F50</f>
        <v>821.7885</v>
      </c>
      <c r="B50" s="8">
        <v>17</v>
      </c>
      <c r="C50" s="9" t="s">
        <v>15</v>
      </c>
      <c r="D50" s="8">
        <v>134</v>
      </c>
      <c r="E50" s="28">
        <f>B50*D50/1000</f>
        <v>2.278</v>
      </c>
      <c r="F50" s="31">
        <v>360.75</v>
      </c>
      <c r="G50" s="33">
        <f>E50</f>
        <v>2.278</v>
      </c>
      <c r="H50" s="29">
        <f>D50*B50/1000</f>
        <v>2.278</v>
      </c>
      <c r="I50" s="30">
        <f>G50*F50</f>
        <v>821.7885</v>
      </c>
    </row>
    <row r="51" spans="1:15" s="40" customFormat="1" ht="15.95" customHeight="1">
      <c r="A51" s="31">
        <f t="shared" ref="A51:A55" si="10">E51*F51</f>
        <v>4.5220000000000002</v>
      </c>
      <c r="B51" s="8">
        <v>17</v>
      </c>
      <c r="C51" s="34" t="s">
        <v>16</v>
      </c>
      <c r="D51" s="35">
        <v>7</v>
      </c>
      <c r="E51" s="36">
        <f t="shared" ref="E51" si="11">D51*B51/1000</f>
        <v>0.11899999999999999</v>
      </c>
      <c r="F51" s="37">
        <v>38</v>
      </c>
      <c r="G51" s="33"/>
      <c r="H51" s="38">
        <f t="shared" ref="H51" si="12">D51*B51/1000</f>
        <v>0.11899999999999999</v>
      </c>
      <c r="I51" s="39">
        <f t="shared" ref="I51" si="13">G51*F51</f>
        <v>0</v>
      </c>
    </row>
    <row r="52" spans="1:15" s="40" customFormat="1" ht="15.95" customHeight="1">
      <c r="A52" s="31">
        <f t="shared" si="10"/>
        <v>6.2143499999999996</v>
      </c>
      <c r="B52" s="8">
        <v>17</v>
      </c>
      <c r="C52" s="34" t="s">
        <v>17</v>
      </c>
      <c r="D52" s="35">
        <v>3</v>
      </c>
      <c r="E52" s="36">
        <f>D52*B52/1000</f>
        <v>5.0999999999999997E-2</v>
      </c>
      <c r="F52" s="37">
        <v>121.85</v>
      </c>
      <c r="G52" s="33"/>
      <c r="H52" s="38">
        <f>D52*B52/1000</f>
        <v>5.0999999999999997E-2</v>
      </c>
      <c r="I52" s="39">
        <f>G52*F52</f>
        <v>0</v>
      </c>
    </row>
    <row r="53" spans="1:15" s="48" customFormat="1" ht="15.95" customHeight="1">
      <c r="A53" s="31">
        <f t="shared" si="10"/>
        <v>0.9860000000000001</v>
      </c>
      <c r="B53" s="8">
        <v>17</v>
      </c>
      <c r="C53" s="41" t="s">
        <v>18</v>
      </c>
      <c r="D53" s="42">
        <v>2</v>
      </c>
      <c r="E53" s="43">
        <f>D53*B53/1000</f>
        <v>3.4000000000000002E-2</v>
      </c>
      <c r="F53" s="44">
        <v>29</v>
      </c>
      <c r="G53" s="45">
        <f>E53</f>
        <v>3.4000000000000002E-2</v>
      </c>
      <c r="H53" s="46">
        <f t="shared" ref="H53" si="14">D53*B53/1000</f>
        <v>3.4000000000000002E-2</v>
      </c>
      <c r="I53" s="47">
        <f t="shared" ref="I53" si="15">G53*F53</f>
        <v>0.9860000000000001</v>
      </c>
    </row>
    <row r="54" spans="1:15" s="19" customFormat="1" ht="15.95" customHeight="1">
      <c r="A54" s="31">
        <f t="shared" si="10"/>
        <v>9.7920000000000016</v>
      </c>
      <c r="B54" s="8">
        <v>17</v>
      </c>
      <c r="C54" s="49" t="s">
        <v>19</v>
      </c>
      <c r="D54" s="8">
        <v>5</v>
      </c>
      <c r="E54" s="28">
        <f>B54*D54/1000</f>
        <v>8.5000000000000006E-2</v>
      </c>
      <c r="F54" s="31">
        <v>115.2</v>
      </c>
      <c r="G54" s="45"/>
      <c r="H54" s="29">
        <f>D54*B54/1000</f>
        <v>8.5000000000000006E-2</v>
      </c>
      <c r="I54" s="30">
        <f>G54*F54</f>
        <v>0</v>
      </c>
    </row>
    <row r="55" spans="1:15" s="19" customFormat="1" ht="15.95" customHeight="1">
      <c r="A55" s="31">
        <f t="shared" si="10"/>
        <v>0.27200000000000002</v>
      </c>
      <c r="B55" s="8">
        <v>17</v>
      </c>
      <c r="C55" s="49" t="s">
        <v>20</v>
      </c>
      <c r="D55" s="8">
        <v>1</v>
      </c>
      <c r="E55" s="28">
        <f>B55*D55/1000</f>
        <v>1.7000000000000001E-2</v>
      </c>
      <c r="F55" s="31">
        <v>16</v>
      </c>
      <c r="G55" s="45"/>
      <c r="H55" s="29">
        <f>D55*B55/1000</f>
        <v>1.7000000000000001E-2</v>
      </c>
      <c r="I55" s="30">
        <f>G55*F55</f>
        <v>0</v>
      </c>
    </row>
    <row r="56" spans="1:15" s="19" customFormat="1" ht="15.95" customHeight="1">
      <c r="A56" s="31">
        <f>SUM(A50:A55)</f>
        <v>843.57485000000008</v>
      </c>
      <c r="B56" s="8"/>
      <c r="C56" s="50" t="s">
        <v>21</v>
      </c>
      <c r="D56" s="8"/>
      <c r="E56" s="28"/>
      <c r="F56" s="31"/>
      <c r="G56" s="45"/>
      <c r="H56" s="29">
        <f>D56*B56/1000</f>
        <v>0</v>
      </c>
      <c r="I56" s="30">
        <f>G56*F56</f>
        <v>0</v>
      </c>
    </row>
    <row r="57" spans="1:15" s="19" customFormat="1" ht="15.95" customHeight="1">
      <c r="A57" s="24">
        <f>A56/B50</f>
        <v>49.622050000000002</v>
      </c>
      <c r="B57" s="8"/>
      <c r="C57" s="50" t="s">
        <v>22</v>
      </c>
      <c r="D57" s="8"/>
      <c r="E57" s="28"/>
      <c r="F57" s="24">
        <f>A57</f>
        <v>49.622050000000002</v>
      </c>
      <c r="G57" s="45"/>
      <c r="H57" s="29">
        <f>D57*B57/1000</f>
        <v>0</v>
      </c>
      <c r="I57" s="30">
        <f>G57*F57</f>
        <v>0</v>
      </c>
    </row>
    <row r="58" spans="1:15" s="19" customFormat="1" ht="15.95" customHeight="1">
      <c r="A58" s="24"/>
      <c r="B58" s="8"/>
      <c r="C58" s="51"/>
      <c r="D58" s="12"/>
      <c r="E58" s="28"/>
      <c r="F58" s="24"/>
      <c r="G58" s="33"/>
      <c r="H58" s="29"/>
      <c r="I58" s="30"/>
    </row>
    <row r="59" spans="1:15" s="19" customFormat="1" ht="15.95" customHeight="1">
      <c r="A59" s="52"/>
      <c r="B59" s="32">
        <v>150</v>
      </c>
      <c r="C59" s="53" t="s">
        <v>44</v>
      </c>
      <c r="D59" s="9"/>
      <c r="E59" s="10"/>
      <c r="F59" s="54"/>
      <c r="G59" s="28"/>
      <c r="H59" s="29"/>
      <c r="I59" s="30"/>
      <c r="O59" s="19" t="s">
        <v>23</v>
      </c>
    </row>
    <row r="60" spans="1:15" s="19" customFormat="1" ht="15.95" customHeight="1">
      <c r="A60" s="31">
        <f t="shared" ref="A60:A62" si="16">E60*F60</f>
        <v>58.724460000000001</v>
      </c>
      <c r="B60" s="8">
        <v>17</v>
      </c>
      <c r="C60" s="49" t="s">
        <v>45</v>
      </c>
      <c r="D60" s="8">
        <v>54</v>
      </c>
      <c r="E60" s="28">
        <f>D60*B60/1000</f>
        <v>0.91800000000000004</v>
      </c>
      <c r="F60" s="31">
        <v>63.97</v>
      </c>
      <c r="G60" s="55"/>
      <c r="H60" s="29">
        <f t="shared" ref="H60:H64" si="17">D60*B60/1000</f>
        <v>0.91800000000000004</v>
      </c>
      <c r="I60" s="30">
        <f t="shared" ref="I60:I64" si="18">G60*F60</f>
        <v>0</v>
      </c>
    </row>
    <row r="61" spans="1:15" s="40" customFormat="1" ht="15.95" customHeight="1">
      <c r="A61" s="31">
        <f t="shared" si="16"/>
        <v>70.824039999999997</v>
      </c>
      <c r="B61" s="8">
        <v>17</v>
      </c>
      <c r="C61" s="34" t="s">
        <v>46</v>
      </c>
      <c r="D61" s="35">
        <v>7</v>
      </c>
      <c r="E61" s="36">
        <f>D61*B61/1000</f>
        <v>0.11899999999999999</v>
      </c>
      <c r="F61" s="37">
        <v>595.16</v>
      </c>
      <c r="G61" s="33"/>
      <c r="H61" s="38">
        <f>D61*B61/1000</f>
        <v>0.11899999999999999</v>
      </c>
      <c r="I61" s="39">
        <f>G61*F61</f>
        <v>0</v>
      </c>
    </row>
    <row r="62" spans="1:15" s="19" customFormat="1" ht="15.95" customHeight="1">
      <c r="A62" s="31">
        <f t="shared" si="16"/>
        <v>0.27200000000000002</v>
      </c>
      <c r="B62" s="8">
        <v>17</v>
      </c>
      <c r="C62" s="49" t="s">
        <v>20</v>
      </c>
      <c r="D62" s="8">
        <v>1</v>
      </c>
      <c r="E62" s="28">
        <f>B62*D62/1000</f>
        <v>1.7000000000000001E-2</v>
      </c>
      <c r="F62" s="31">
        <v>16</v>
      </c>
      <c r="G62" s="33"/>
      <c r="H62" s="29">
        <f t="shared" si="17"/>
        <v>1.7000000000000001E-2</v>
      </c>
      <c r="I62" s="30">
        <f t="shared" si="18"/>
        <v>0</v>
      </c>
    </row>
    <row r="63" spans="1:15" s="19" customFormat="1" ht="15.95" customHeight="1">
      <c r="A63" s="31">
        <f>SUM(A60:A62)</f>
        <v>129.82049999999998</v>
      </c>
      <c r="B63" s="9"/>
      <c r="C63" s="9" t="s">
        <v>21</v>
      </c>
      <c r="D63" s="8"/>
      <c r="E63" s="28"/>
      <c r="F63" s="31"/>
      <c r="G63" s="10"/>
      <c r="H63" s="29">
        <f t="shared" si="17"/>
        <v>0</v>
      </c>
      <c r="I63" s="30">
        <f t="shared" si="18"/>
        <v>0</v>
      </c>
    </row>
    <row r="64" spans="1:15" s="19" customFormat="1" ht="15.95" customHeight="1">
      <c r="A64" s="24">
        <f>A63/B62</f>
        <v>7.636499999999999</v>
      </c>
      <c r="B64" s="15"/>
      <c r="C64" s="9" t="s">
        <v>22</v>
      </c>
      <c r="D64" s="8"/>
      <c r="E64" s="28"/>
      <c r="F64" s="24">
        <f>A64</f>
        <v>7.636499999999999</v>
      </c>
      <c r="G64" s="10"/>
      <c r="H64" s="29">
        <f t="shared" si="17"/>
        <v>0</v>
      </c>
      <c r="I64" s="30">
        <f t="shared" si="18"/>
        <v>0</v>
      </c>
    </row>
    <row r="65" spans="1:15" s="19" customFormat="1" ht="15.95" customHeight="1">
      <c r="A65" s="24"/>
      <c r="B65" s="8"/>
      <c r="C65" s="51"/>
      <c r="D65" s="12"/>
      <c r="E65" s="28"/>
      <c r="F65" s="24"/>
      <c r="G65" s="33"/>
      <c r="H65" s="29"/>
      <c r="I65" s="30"/>
    </row>
    <row r="66" spans="1:15" s="19" customFormat="1" ht="15.95" customHeight="1">
      <c r="A66" s="52"/>
      <c r="B66" s="32">
        <v>200</v>
      </c>
      <c r="C66" s="53" t="s">
        <v>24</v>
      </c>
      <c r="D66" s="9"/>
      <c r="E66" s="10"/>
      <c r="F66" s="54"/>
      <c r="G66" s="28"/>
      <c r="H66" s="29"/>
      <c r="I66" s="30"/>
      <c r="O66" s="19" t="s">
        <v>23</v>
      </c>
    </row>
    <row r="67" spans="1:15" s="19" customFormat="1" ht="15.95" customHeight="1">
      <c r="A67" s="31">
        <f>E67*F67</f>
        <v>140.76000000000002</v>
      </c>
      <c r="B67" s="8">
        <v>17</v>
      </c>
      <c r="C67" s="49" t="s">
        <v>25</v>
      </c>
      <c r="D67" s="8">
        <v>20</v>
      </c>
      <c r="E67" s="28">
        <f>D67*B67/1000</f>
        <v>0.34</v>
      </c>
      <c r="F67" s="31">
        <v>414</v>
      </c>
      <c r="G67" s="55">
        <f>E67</f>
        <v>0.34</v>
      </c>
      <c r="H67" s="29">
        <f>D67*B67/1000</f>
        <v>0.34</v>
      </c>
      <c r="I67" s="30">
        <f>G67*F67</f>
        <v>140.76000000000002</v>
      </c>
    </row>
    <row r="68" spans="1:15" s="19" customFormat="1" ht="15.95" customHeight="1">
      <c r="A68" s="31">
        <f>SUM(A67:A67)</f>
        <v>140.76000000000002</v>
      </c>
      <c r="B68" s="9"/>
      <c r="C68" s="9" t="s">
        <v>21</v>
      </c>
      <c r="D68" s="8"/>
      <c r="E68" s="28"/>
      <c r="F68" s="31"/>
      <c r="G68" s="10"/>
      <c r="H68" s="29">
        <f>D68*B68/1000</f>
        <v>0</v>
      </c>
      <c r="I68" s="30">
        <f>G68*F68</f>
        <v>0</v>
      </c>
    </row>
    <row r="69" spans="1:15" s="19" customFormat="1" ht="15.95" customHeight="1">
      <c r="A69" s="24">
        <f>A68/B67</f>
        <v>8.2800000000000011</v>
      </c>
      <c r="B69" s="15"/>
      <c r="C69" s="9" t="s">
        <v>22</v>
      </c>
      <c r="D69" s="8"/>
      <c r="E69" s="28"/>
      <c r="F69" s="24">
        <f>A69</f>
        <v>8.2800000000000011</v>
      </c>
      <c r="G69" s="10"/>
      <c r="H69" s="29">
        <f>D69*B69/1000</f>
        <v>0</v>
      </c>
      <c r="I69" s="30">
        <f>G69*F69</f>
        <v>0</v>
      </c>
    </row>
    <row r="70" spans="1:15" s="19" customFormat="1" ht="15.95" customHeight="1">
      <c r="A70" s="24"/>
      <c r="B70" s="15"/>
      <c r="C70" s="9"/>
      <c r="D70" s="8"/>
      <c r="E70" s="28"/>
      <c r="F70" s="24"/>
      <c r="G70" s="10"/>
      <c r="H70" s="29"/>
      <c r="I70" s="30"/>
    </row>
    <row r="71" spans="1:15" s="19" customFormat="1" ht="15.95" customHeight="1">
      <c r="A71" s="52"/>
      <c r="B71" s="32">
        <v>25</v>
      </c>
      <c r="C71" s="53" t="s">
        <v>26</v>
      </c>
      <c r="D71" s="9"/>
      <c r="E71" s="10"/>
      <c r="F71" s="54"/>
      <c r="G71" s="10"/>
      <c r="H71" s="29"/>
      <c r="I71" s="30"/>
    </row>
    <row r="72" spans="1:15" s="19" customFormat="1" ht="15.95" customHeight="1">
      <c r="A72" s="31">
        <f>E72*F72</f>
        <v>31.024999999999999</v>
      </c>
      <c r="B72" s="8">
        <v>17</v>
      </c>
      <c r="C72" s="49" t="s">
        <v>27</v>
      </c>
      <c r="D72" s="8">
        <v>25</v>
      </c>
      <c r="E72" s="28">
        <f>D72*B72/1000</f>
        <v>0.42499999999999999</v>
      </c>
      <c r="F72" s="31">
        <v>73</v>
      </c>
      <c r="G72" s="55"/>
      <c r="H72" s="29">
        <f>D72*B72/1000</f>
        <v>0.42499999999999999</v>
      </c>
      <c r="I72" s="30">
        <f>G72*F72</f>
        <v>0</v>
      </c>
    </row>
    <row r="73" spans="1:15" s="19" customFormat="1" ht="15.95" customHeight="1">
      <c r="A73" s="31">
        <f>SUM(A72)</f>
        <v>31.024999999999999</v>
      </c>
      <c r="B73" s="9"/>
      <c r="C73" s="9" t="s">
        <v>21</v>
      </c>
      <c r="D73" s="8"/>
      <c r="E73" s="28"/>
      <c r="F73" s="31"/>
      <c r="G73" s="10"/>
      <c r="H73" s="29">
        <f>D73*B73/1000</f>
        <v>0</v>
      </c>
      <c r="I73" s="30">
        <f>G73*F73</f>
        <v>0</v>
      </c>
    </row>
    <row r="74" spans="1:15" s="19" customFormat="1" ht="15.95" customHeight="1">
      <c r="A74" s="24">
        <f>A73/B72</f>
        <v>1.825</v>
      </c>
      <c r="B74" s="15"/>
      <c r="C74" s="9" t="s">
        <v>22</v>
      </c>
      <c r="D74" s="8"/>
      <c r="E74" s="28"/>
      <c r="F74" s="24">
        <f>A74</f>
        <v>1.825</v>
      </c>
      <c r="G74" s="10"/>
      <c r="H74" s="29">
        <f>D74*B74/1000</f>
        <v>0</v>
      </c>
      <c r="I74" s="30">
        <f>G74*F74</f>
        <v>0</v>
      </c>
    </row>
    <row r="75" spans="1:15" s="19" customFormat="1" ht="15.95" customHeight="1">
      <c r="A75" s="24"/>
      <c r="B75" s="15"/>
      <c r="C75" s="9"/>
      <c r="D75" s="8"/>
      <c r="E75" s="28"/>
      <c r="F75" s="24"/>
      <c r="G75" s="10"/>
      <c r="H75" s="29"/>
      <c r="I75" s="30"/>
    </row>
    <row r="76" spans="1:15" s="19" customFormat="1" ht="15.95" customHeight="1">
      <c r="A76" s="52"/>
      <c r="B76" s="32">
        <v>25</v>
      </c>
      <c r="C76" s="53" t="s">
        <v>28</v>
      </c>
      <c r="D76" s="9"/>
      <c r="E76" s="10"/>
      <c r="F76" s="54"/>
      <c r="G76" s="10"/>
      <c r="H76" s="29"/>
      <c r="I76" s="30"/>
    </row>
    <row r="77" spans="1:15" s="19" customFormat="1" ht="15.95" customHeight="1">
      <c r="A77" s="31">
        <f>E77*F77</f>
        <v>30.175000000000001</v>
      </c>
      <c r="B77" s="8">
        <v>17</v>
      </c>
      <c r="C77" s="49" t="s">
        <v>29</v>
      </c>
      <c r="D77" s="8">
        <v>25</v>
      </c>
      <c r="E77" s="28">
        <f>D77*B77/1000</f>
        <v>0.42499999999999999</v>
      </c>
      <c r="F77" s="31">
        <v>71</v>
      </c>
      <c r="G77" s="55">
        <f>E77</f>
        <v>0.42499999999999999</v>
      </c>
      <c r="H77" s="29">
        <f>D77*B77/1000</f>
        <v>0.42499999999999999</v>
      </c>
      <c r="I77" s="30">
        <f>G77*F77</f>
        <v>30.175000000000001</v>
      </c>
    </row>
    <row r="78" spans="1:15" s="19" customFormat="1" ht="15.95" customHeight="1">
      <c r="A78" s="31">
        <f>SUM(A77)</f>
        <v>30.175000000000001</v>
      </c>
      <c r="B78" s="9"/>
      <c r="C78" s="9" t="s">
        <v>21</v>
      </c>
      <c r="D78" s="8"/>
      <c r="E78" s="28"/>
      <c r="F78" s="31"/>
      <c r="G78" s="10"/>
      <c r="H78" s="29">
        <f>D78*B78/1000</f>
        <v>0</v>
      </c>
      <c r="I78" s="30">
        <f>G78*F78</f>
        <v>0</v>
      </c>
    </row>
    <row r="79" spans="1:15" s="19" customFormat="1" ht="15.95" customHeight="1">
      <c r="A79" s="24">
        <f>A78/B77</f>
        <v>1.7750000000000001</v>
      </c>
      <c r="B79" s="15"/>
      <c r="C79" s="9" t="s">
        <v>22</v>
      </c>
      <c r="D79" s="8"/>
      <c r="E79" s="28"/>
      <c r="F79" s="24">
        <f>A79</f>
        <v>1.7750000000000001</v>
      </c>
      <c r="G79" s="10"/>
      <c r="H79" s="29">
        <f>D79*B79/1000</f>
        <v>0</v>
      </c>
      <c r="I79" s="30">
        <f>G79*F79</f>
        <v>0</v>
      </c>
    </row>
    <row r="80" spans="1:15" s="19" customFormat="1" ht="15.95" customHeight="1">
      <c r="A80" s="24"/>
      <c r="B80" s="15"/>
      <c r="C80" s="9"/>
      <c r="D80" s="8"/>
      <c r="E80" s="28"/>
      <c r="F80" s="24"/>
      <c r="G80" s="10"/>
      <c r="H80" s="29"/>
      <c r="I80" s="30"/>
    </row>
    <row r="81" spans="1:9" s="19" customFormat="1" ht="15.95" customHeight="1">
      <c r="A81" s="24">
        <f>A78+A73+A68+A56+A63+A23+A29+A34+A46</f>
        <v>1631.38222</v>
      </c>
      <c r="B81" s="9"/>
      <c r="C81" s="15" t="s">
        <v>30</v>
      </c>
      <c r="D81" s="9"/>
      <c r="E81" s="10"/>
      <c r="F81" s="24">
        <f>F82*B77</f>
        <v>1631.38222</v>
      </c>
      <c r="G81" s="10"/>
      <c r="H81" s="7"/>
      <c r="I81" s="30">
        <f>SUM(I14:I80)</f>
        <v>1631.38222</v>
      </c>
    </row>
    <row r="82" spans="1:9" s="19" customFormat="1" ht="15.95" customHeight="1">
      <c r="A82" s="24">
        <f>A81/B77</f>
        <v>95.963660000000004</v>
      </c>
      <c r="B82" s="9"/>
      <c r="C82" s="15" t="s">
        <v>22</v>
      </c>
      <c r="D82" s="9"/>
      <c r="E82" s="10"/>
      <c r="F82" s="24">
        <f>A82</f>
        <v>95.963660000000004</v>
      </c>
      <c r="G82" s="10"/>
      <c r="H82" s="29"/>
      <c r="I82" s="30"/>
    </row>
    <row r="83" spans="1:9" s="19" customFormat="1" ht="15.95" customHeight="1">
      <c r="C83" s="1273" t="s">
        <v>31</v>
      </c>
      <c r="D83" s="1273"/>
      <c r="E83" s="1273"/>
      <c r="F83" s="1273"/>
      <c r="G83" s="1273"/>
      <c r="H83" s="56"/>
      <c r="I83" s="2"/>
    </row>
    <row r="84" spans="1:9" s="19" customFormat="1" ht="15.95" customHeight="1">
      <c r="C84" s="1273" t="s">
        <v>32</v>
      </c>
      <c r="D84" s="1273"/>
      <c r="E84" s="1273"/>
      <c r="F84" s="1273"/>
      <c r="G84" s="1273"/>
      <c r="H84" s="56"/>
      <c r="I84" s="2"/>
    </row>
    <row r="85" spans="1:9" s="19" customFormat="1" ht="15.95" customHeight="1">
      <c r="B85" s="57"/>
      <c r="C85" s="57" t="s">
        <v>33</v>
      </c>
      <c r="D85" s="57"/>
      <c r="E85" s="57"/>
      <c r="F85" s="57"/>
      <c r="G85" s="57"/>
      <c r="H85" s="2"/>
      <c r="I85" s="2"/>
    </row>
    <row r="86" spans="1:9" s="1" customFormat="1"/>
  </sheetData>
  <mergeCells count="12">
    <mergeCell ref="B2:G2"/>
    <mergeCell ref="B3:G3"/>
    <mergeCell ref="B4:B5"/>
    <mergeCell ref="C4:C5"/>
    <mergeCell ref="D4:D5"/>
    <mergeCell ref="E4:E5"/>
    <mergeCell ref="F5:G5"/>
    <mergeCell ref="F6:G6"/>
    <mergeCell ref="F8:G8"/>
    <mergeCell ref="C49:D49"/>
    <mergeCell ref="C83:G83"/>
    <mergeCell ref="C84:G84"/>
  </mergeCells>
  <pageMargins left="0.7" right="0.7" top="0.75" bottom="0.75" header="0.3" footer="0.3"/>
  <pageSetup paperSize="9" scale="52" orientation="portrait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O90"/>
  <sheetViews>
    <sheetView view="pageBreakPreview" topLeftCell="A45" zoomScale="84" zoomScaleSheetLayoutView="84" workbookViewId="0">
      <selection activeCell="C12" sqref="C12"/>
    </sheetView>
  </sheetViews>
  <sheetFormatPr defaultRowHeight="15"/>
  <cols>
    <col min="1" max="1" width="13.28515625" style="871" customWidth="1"/>
    <col min="2" max="2" width="10.85546875" style="871" customWidth="1"/>
    <col min="3" max="3" width="56.7109375" style="871" customWidth="1"/>
    <col min="4" max="4" width="11.5703125" style="871" customWidth="1"/>
    <col min="5" max="5" width="11.28515625" style="871" customWidth="1"/>
    <col min="6" max="6" width="13.28515625" style="871" customWidth="1"/>
    <col min="7" max="7" width="11.7109375" style="871" customWidth="1"/>
    <col min="8" max="8" width="8.85546875" style="871" customWidth="1"/>
    <col min="9" max="9" width="13" style="871" customWidth="1"/>
    <col min="10" max="16384" width="9.140625" style="871"/>
  </cols>
  <sheetData>
    <row r="1" spans="1:9" s="872" customFormat="1">
      <c r="H1" s="874"/>
      <c r="I1" s="874"/>
    </row>
    <row r="2" spans="1:9" s="872" customFormat="1" ht="15.75">
      <c r="A2" s="929"/>
      <c r="B2" s="1424" t="s">
        <v>0</v>
      </c>
      <c r="C2" s="1424"/>
      <c r="D2" s="1424"/>
      <c r="E2" s="1424"/>
      <c r="F2" s="1424"/>
      <c r="G2" s="1424"/>
      <c r="H2" s="874"/>
      <c r="I2" s="874"/>
    </row>
    <row r="3" spans="1:9" s="872" customFormat="1" ht="12.75" customHeight="1">
      <c r="A3" s="929"/>
      <c r="B3" s="1424"/>
      <c r="C3" s="1424"/>
      <c r="D3" s="1424"/>
      <c r="E3" s="1424"/>
      <c r="F3" s="1424"/>
      <c r="G3" s="1424"/>
      <c r="H3" s="874"/>
      <c r="I3" s="874"/>
    </row>
    <row r="4" spans="1:9" s="872" customFormat="1" ht="30" customHeight="1">
      <c r="A4" s="929"/>
      <c r="B4" s="1425"/>
      <c r="C4" s="1427" t="s">
        <v>1</v>
      </c>
      <c r="D4" s="1429" t="s">
        <v>2</v>
      </c>
      <c r="E4" s="1431" t="s">
        <v>3</v>
      </c>
      <c r="F4" s="927"/>
      <c r="G4" s="926"/>
      <c r="H4" s="874"/>
      <c r="I4" s="874"/>
    </row>
    <row r="5" spans="1:9" s="872" customFormat="1" ht="40.5" customHeight="1">
      <c r="A5" s="936"/>
      <c r="B5" s="1426"/>
      <c r="C5" s="1428"/>
      <c r="D5" s="1430"/>
      <c r="E5" s="1432"/>
      <c r="F5" s="1433" t="s">
        <v>4</v>
      </c>
      <c r="G5" s="1434"/>
      <c r="H5" s="874"/>
      <c r="I5" s="874"/>
    </row>
    <row r="6" spans="1:9" s="872" customFormat="1" ht="15.95" customHeight="1">
      <c r="A6" s="883"/>
      <c r="B6" s="885"/>
      <c r="C6" s="881"/>
      <c r="D6" s="879"/>
      <c r="E6" s="931"/>
      <c r="F6" s="1435" t="s">
        <v>5</v>
      </c>
      <c r="G6" s="1436"/>
      <c r="H6" s="874"/>
      <c r="I6" s="874"/>
    </row>
    <row r="7" spans="1:9" s="872" customFormat="1" ht="15.95" customHeight="1">
      <c r="A7" s="883"/>
      <c r="B7" s="909"/>
      <c r="C7" s="881"/>
      <c r="D7" s="879"/>
      <c r="E7" s="931"/>
      <c r="F7" s="935"/>
      <c r="G7" s="934"/>
      <c r="H7" s="874"/>
      <c r="I7" s="874"/>
    </row>
    <row r="8" spans="1:9" s="872" customFormat="1" ht="15.95" customHeight="1">
      <c r="A8" s="883"/>
      <c r="B8" s="909"/>
      <c r="C8" s="881"/>
      <c r="D8" s="879"/>
      <c r="E8" s="931"/>
      <c r="F8" s="1437"/>
      <c r="G8" s="1438"/>
      <c r="H8" s="874"/>
      <c r="I8" s="874"/>
    </row>
    <row r="9" spans="1:9" s="872" customFormat="1" ht="15.95" customHeight="1">
      <c r="A9" s="883"/>
      <c r="B9" s="909"/>
      <c r="C9" s="882"/>
      <c r="D9" s="879"/>
      <c r="E9" s="931"/>
      <c r="F9" s="927"/>
      <c r="G9" s="930"/>
      <c r="H9" s="874"/>
      <c r="I9" s="874"/>
    </row>
    <row r="10" spans="1:9" s="872" customFormat="1" ht="15.95" customHeight="1">
      <c r="A10" s="933"/>
      <c r="B10" s="932"/>
      <c r="C10" s="881"/>
      <c r="D10" s="879"/>
      <c r="E10" s="931"/>
      <c r="F10" s="927"/>
      <c r="G10" s="930"/>
      <c r="H10" s="874"/>
      <c r="I10" s="874"/>
    </row>
    <row r="11" spans="1:9" s="872" customFormat="1" ht="20.100000000000001" customHeight="1">
      <c r="A11" s="929"/>
      <c r="B11" s="873"/>
      <c r="C11" s="928" t="s">
        <v>121</v>
      </c>
      <c r="D11" s="926"/>
      <c r="E11" s="927"/>
      <c r="F11" s="927"/>
      <c r="G11" s="926"/>
      <c r="H11" s="874"/>
      <c r="I11" s="874"/>
    </row>
    <row r="12" spans="1:9" s="872" customFormat="1" ht="75">
      <c r="A12" s="925" t="s">
        <v>6</v>
      </c>
      <c r="B12" s="923" t="s">
        <v>7</v>
      </c>
      <c r="C12" s="923" t="s">
        <v>8</v>
      </c>
      <c r="D12" s="923" t="s">
        <v>9</v>
      </c>
      <c r="E12" s="921" t="s">
        <v>10</v>
      </c>
      <c r="F12" s="923" t="s">
        <v>11</v>
      </c>
      <c r="G12" s="921" t="s">
        <v>12</v>
      </c>
      <c r="H12" s="874"/>
      <c r="I12" s="874"/>
    </row>
    <row r="13" spans="1:9" s="872" customFormat="1" ht="20.100000000000001" customHeight="1">
      <c r="A13" s="880"/>
      <c r="B13" s="922"/>
      <c r="C13" s="924">
        <v>45245</v>
      </c>
      <c r="D13" s="923"/>
      <c r="E13" s="921"/>
      <c r="F13" s="922"/>
      <c r="G13" s="921"/>
      <c r="H13" s="874"/>
      <c r="I13" s="874"/>
    </row>
    <row r="14" spans="1:9" s="873" customFormat="1" ht="15.95" customHeight="1">
      <c r="A14" s="880"/>
      <c r="B14" s="881"/>
      <c r="C14" s="920"/>
      <c r="D14" s="909"/>
      <c r="E14" s="884"/>
      <c r="F14" s="880"/>
      <c r="G14" s="884"/>
      <c r="H14" s="878"/>
      <c r="I14" s="877"/>
    </row>
    <row r="15" spans="1:9" s="1016" customFormat="1" ht="20.100000000000001" customHeight="1">
      <c r="A15" s="1008"/>
      <c r="B15" s="1009"/>
      <c r="C15" s="1010" t="s">
        <v>48</v>
      </c>
      <c r="D15" s="1011"/>
      <c r="E15" s="1012"/>
      <c r="F15" s="1008"/>
      <c r="G15" s="1013"/>
      <c r="H15" s="1014"/>
      <c r="I15" s="1015"/>
    </row>
    <row r="16" spans="1:9" s="977" customFormat="1" ht="15.95" customHeight="1">
      <c r="A16" s="968"/>
      <c r="B16" s="969">
        <v>200</v>
      </c>
      <c r="C16" s="970" t="s">
        <v>70</v>
      </c>
      <c r="D16" s="971"/>
      <c r="E16" s="972"/>
      <c r="F16" s="973"/>
      <c r="G16" s="974"/>
      <c r="H16" s="975"/>
      <c r="I16" s="976"/>
    </row>
    <row r="17" spans="1:15" s="977" customFormat="1" ht="15.95" customHeight="1">
      <c r="A17" s="968">
        <f t="shared" ref="A17:A21" si="0">E17*F17</f>
        <v>20.026</v>
      </c>
      <c r="B17" s="978">
        <v>17</v>
      </c>
      <c r="C17" s="971" t="s">
        <v>71</v>
      </c>
      <c r="D17" s="978">
        <v>31</v>
      </c>
      <c r="E17" s="974">
        <f t="shared" ref="E17:E21" si="1">D17*B17/1000</f>
        <v>0.52700000000000002</v>
      </c>
      <c r="F17" s="968">
        <v>38</v>
      </c>
      <c r="G17" s="979">
        <f>E17</f>
        <v>0.52700000000000002</v>
      </c>
      <c r="H17" s="975">
        <f t="shared" ref="H17:H23" si="2">D17*B17/1000</f>
        <v>0.52700000000000002</v>
      </c>
      <c r="I17" s="976">
        <f>G17*F17</f>
        <v>20.026</v>
      </c>
    </row>
    <row r="18" spans="1:15" s="977" customFormat="1" ht="15.95" customHeight="1">
      <c r="A18" s="968">
        <f t="shared" si="0"/>
        <v>50.5886</v>
      </c>
      <c r="B18" s="978">
        <v>17</v>
      </c>
      <c r="C18" s="971" t="s">
        <v>34</v>
      </c>
      <c r="D18" s="978">
        <v>5</v>
      </c>
      <c r="E18" s="974">
        <f t="shared" si="1"/>
        <v>8.5000000000000006E-2</v>
      </c>
      <c r="F18" s="968">
        <v>595.16</v>
      </c>
      <c r="G18" s="980">
        <f>E18+E56+E65</f>
        <v>0.374</v>
      </c>
      <c r="H18" s="975">
        <f t="shared" si="2"/>
        <v>8.5000000000000006E-2</v>
      </c>
      <c r="I18" s="976">
        <f t="shared" ref="I18:I23" si="3">G18*F18</f>
        <v>222.58983999999998</v>
      </c>
    </row>
    <row r="19" spans="1:15" s="977" customFormat="1" ht="15.95" customHeight="1">
      <c r="A19" s="968">
        <f t="shared" si="0"/>
        <v>162.65600000000001</v>
      </c>
      <c r="B19" s="978">
        <v>17</v>
      </c>
      <c r="C19" s="971" t="s">
        <v>35</v>
      </c>
      <c r="D19" s="978">
        <v>23</v>
      </c>
      <c r="E19" s="974">
        <f t="shared" si="1"/>
        <v>0.39100000000000001</v>
      </c>
      <c r="F19" s="968">
        <v>416</v>
      </c>
      <c r="G19" s="979">
        <f>E19</f>
        <v>0.39100000000000001</v>
      </c>
      <c r="H19" s="975">
        <f t="shared" si="2"/>
        <v>0.39100000000000001</v>
      </c>
      <c r="I19" s="976">
        <f t="shared" si="3"/>
        <v>162.65600000000001</v>
      </c>
    </row>
    <row r="20" spans="1:15" s="109" customFormat="1" ht="15.95" customHeight="1">
      <c r="A20" s="968">
        <f t="shared" si="0"/>
        <v>6.227100000000001</v>
      </c>
      <c r="B20" s="978">
        <v>17</v>
      </c>
      <c r="C20" s="102" t="s">
        <v>36</v>
      </c>
      <c r="D20" s="103">
        <v>5</v>
      </c>
      <c r="E20" s="104">
        <f t="shared" si="1"/>
        <v>8.5000000000000006E-2</v>
      </c>
      <c r="F20" s="105">
        <v>73.260000000000005</v>
      </c>
      <c r="G20" s="106">
        <f>E20+E27</f>
        <v>0.255</v>
      </c>
      <c r="H20" s="107">
        <f t="shared" si="2"/>
        <v>8.5000000000000006E-2</v>
      </c>
      <c r="I20" s="108">
        <f t="shared" si="3"/>
        <v>18.6813</v>
      </c>
    </row>
    <row r="21" spans="1:15" s="977" customFormat="1" ht="15.95" customHeight="1">
      <c r="A21" s="968">
        <f t="shared" si="0"/>
        <v>0.27200000000000002</v>
      </c>
      <c r="B21" s="978">
        <v>17</v>
      </c>
      <c r="C21" s="971" t="s">
        <v>37</v>
      </c>
      <c r="D21" s="978">
        <v>1</v>
      </c>
      <c r="E21" s="974">
        <f t="shared" si="1"/>
        <v>1.7000000000000001E-2</v>
      </c>
      <c r="F21" s="968">
        <v>16</v>
      </c>
      <c r="G21" s="980">
        <f>E21+E50+E58+E66</f>
        <v>6.8000000000000005E-2</v>
      </c>
      <c r="H21" s="975">
        <f t="shared" si="2"/>
        <v>1.7000000000000001E-2</v>
      </c>
      <c r="I21" s="976">
        <f t="shared" si="3"/>
        <v>1.0880000000000001</v>
      </c>
    </row>
    <row r="22" spans="1:15" s="977" customFormat="1" ht="15.95" customHeight="1">
      <c r="A22" s="968">
        <f>SUM(A17:A21)</f>
        <v>239.7697</v>
      </c>
      <c r="B22" s="978"/>
      <c r="C22" s="971" t="s">
        <v>21</v>
      </c>
      <c r="D22" s="978"/>
      <c r="E22" s="974"/>
      <c r="F22" s="968"/>
      <c r="G22" s="980"/>
      <c r="H22" s="975">
        <f t="shared" si="2"/>
        <v>0</v>
      </c>
      <c r="I22" s="976">
        <f t="shared" si="3"/>
        <v>0</v>
      </c>
    </row>
    <row r="23" spans="1:15" s="977" customFormat="1" ht="15.95" customHeight="1">
      <c r="A23" s="981">
        <f>A22/B21</f>
        <v>14.104100000000001</v>
      </c>
      <c r="B23" s="971"/>
      <c r="C23" s="971" t="s">
        <v>22</v>
      </c>
      <c r="D23" s="978"/>
      <c r="E23" s="974"/>
      <c r="F23" s="981">
        <f>A23</f>
        <v>14.104100000000001</v>
      </c>
      <c r="G23" s="980"/>
      <c r="H23" s="975">
        <f t="shared" si="2"/>
        <v>0</v>
      </c>
      <c r="I23" s="976">
        <f t="shared" si="3"/>
        <v>0</v>
      </c>
    </row>
    <row r="24" spans="1:15" s="977" customFormat="1" ht="15.95" customHeight="1">
      <c r="A24" s="981"/>
      <c r="B24" s="971"/>
      <c r="C24" s="971"/>
      <c r="D24" s="978"/>
      <c r="E24" s="974"/>
      <c r="F24" s="981"/>
      <c r="G24" s="980"/>
      <c r="H24" s="975"/>
      <c r="I24" s="976"/>
    </row>
    <row r="25" spans="1:15" s="109" customFormat="1" ht="15.95" customHeight="1">
      <c r="A25" s="111"/>
      <c r="B25" s="112">
        <v>200</v>
      </c>
      <c r="C25" s="113" t="s">
        <v>38</v>
      </c>
      <c r="D25" s="114"/>
      <c r="E25" s="115"/>
      <c r="F25" s="116"/>
      <c r="G25" s="104"/>
      <c r="H25" s="107"/>
      <c r="I25" s="108"/>
      <c r="O25" s="109" t="s">
        <v>23</v>
      </c>
    </row>
    <row r="26" spans="1:15" s="109" customFormat="1" ht="15.95" customHeight="1">
      <c r="A26" s="105">
        <f>E26*F26</f>
        <v>8.0750000000000011</v>
      </c>
      <c r="B26" s="103">
        <v>17</v>
      </c>
      <c r="C26" s="102" t="s">
        <v>39</v>
      </c>
      <c r="D26" s="103">
        <v>1</v>
      </c>
      <c r="E26" s="104">
        <f>D26*B26/1000</f>
        <v>1.7000000000000001E-2</v>
      </c>
      <c r="F26" s="105">
        <v>475</v>
      </c>
      <c r="G26" s="106">
        <f>E26</f>
        <v>1.7000000000000001E-2</v>
      </c>
      <c r="H26" s="107">
        <f>D26*B26/1000</f>
        <v>1.7000000000000001E-2</v>
      </c>
      <c r="I26" s="108">
        <f>G26*F26</f>
        <v>8.0750000000000011</v>
      </c>
    </row>
    <row r="27" spans="1:15" s="109" customFormat="1" ht="15.95" customHeight="1">
      <c r="A27" s="105">
        <f>E27*F27</f>
        <v>12.454200000000002</v>
      </c>
      <c r="B27" s="103">
        <v>17</v>
      </c>
      <c r="C27" s="102" t="s">
        <v>36</v>
      </c>
      <c r="D27" s="103">
        <v>10</v>
      </c>
      <c r="E27" s="104">
        <f>D27*B27/1000</f>
        <v>0.17</v>
      </c>
      <c r="F27" s="105">
        <v>73.260000000000005</v>
      </c>
      <c r="G27" s="106"/>
      <c r="H27" s="107">
        <f>D27*B27/1000</f>
        <v>0.17</v>
      </c>
      <c r="I27" s="108">
        <f>G27*F27</f>
        <v>0</v>
      </c>
    </row>
    <row r="28" spans="1:15" s="109" customFormat="1" ht="15.95" customHeight="1">
      <c r="A28" s="105">
        <f>SUM(A26:A27)</f>
        <v>20.529200000000003</v>
      </c>
      <c r="B28" s="114"/>
      <c r="C28" s="114" t="s">
        <v>21</v>
      </c>
      <c r="D28" s="103"/>
      <c r="E28" s="104"/>
      <c r="F28" s="105"/>
      <c r="G28" s="115"/>
      <c r="H28" s="107">
        <f>D28*B28/1000</f>
        <v>0</v>
      </c>
      <c r="I28" s="108">
        <f>G28*F28</f>
        <v>0</v>
      </c>
    </row>
    <row r="29" spans="1:15" s="109" customFormat="1" ht="15.95" customHeight="1">
      <c r="A29" s="117">
        <f>A28/B26</f>
        <v>1.2076000000000002</v>
      </c>
      <c r="B29" s="118"/>
      <c r="C29" s="114" t="s">
        <v>22</v>
      </c>
      <c r="D29" s="103"/>
      <c r="E29" s="104"/>
      <c r="F29" s="117">
        <f>A29</f>
        <v>1.2076000000000002</v>
      </c>
      <c r="G29" s="115"/>
      <c r="H29" s="107">
        <f>D29*B29/1000</f>
        <v>0</v>
      </c>
      <c r="I29" s="108">
        <f>G29*F29</f>
        <v>0</v>
      </c>
    </row>
    <row r="30" spans="1:15" s="893" customFormat="1" ht="15.75" customHeight="1">
      <c r="A30" s="897"/>
      <c r="B30" s="901"/>
      <c r="C30" s="900"/>
      <c r="D30" s="899"/>
      <c r="E30" s="898"/>
      <c r="F30" s="897"/>
      <c r="G30" s="896"/>
      <c r="H30" s="895"/>
      <c r="I30" s="894"/>
    </row>
    <row r="31" spans="1:15" s="893" customFormat="1" ht="15.95" customHeight="1">
      <c r="A31" s="907"/>
      <c r="B31" s="906">
        <v>30</v>
      </c>
      <c r="C31" s="905" t="s">
        <v>154</v>
      </c>
      <c r="D31" s="900"/>
      <c r="E31" s="896"/>
      <c r="F31" s="904"/>
      <c r="G31" s="896"/>
      <c r="H31" s="895"/>
      <c r="I31" s="894"/>
    </row>
    <row r="32" spans="1:15" s="893" customFormat="1" ht="15.95" customHeight="1">
      <c r="A32" s="902">
        <f>E32*F32</f>
        <v>79.05</v>
      </c>
      <c r="B32" s="899">
        <v>17</v>
      </c>
      <c r="C32" s="903" t="s">
        <v>154</v>
      </c>
      <c r="D32" s="899">
        <v>30</v>
      </c>
      <c r="E32" s="898">
        <f>D32*B32/1000</f>
        <v>0.51</v>
      </c>
      <c r="F32" s="902">
        <v>155</v>
      </c>
      <c r="G32" s="1017">
        <f>E32</f>
        <v>0.51</v>
      </c>
      <c r="H32" s="895">
        <f>D32*B32/1000</f>
        <v>0.51</v>
      </c>
      <c r="I32" s="894">
        <f>G32*F32</f>
        <v>79.05</v>
      </c>
    </row>
    <row r="33" spans="1:9" s="893" customFormat="1" ht="15.95" customHeight="1">
      <c r="A33" s="902">
        <f>SUM(A32)</f>
        <v>79.05</v>
      </c>
      <c r="B33" s="900"/>
      <c r="C33" s="900" t="s">
        <v>21</v>
      </c>
      <c r="D33" s="899"/>
      <c r="E33" s="898"/>
      <c r="F33" s="902"/>
      <c r="G33" s="896"/>
      <c r="H33" s="895">
        <f>D33*B33/1000</f>
        <v>0</v>
      </c>
      <c r="I33" s="894">
        <f>G33*F33</f>
        <v>0</v>
      </c>
    </row>
    <row r="34" spans="1:9" s="893" customFormat="1" ht="15.95" customHeight="1">
      <c r="A34" s="897">
        <f>A33/B32</f>
        <v>4.6499999999999995</v>
      </c>
      <c r="B34" s="901"/>
      <c r="C34" s="900" t="s">
        <v>22</v>
      </c>
      <c r="D34" s="899"/>
      <c r="E34" s="898"/>
      <c r="F34" s="897">
        <f>A34</f>
        <v>4.6499999999999995</v>
      </c>
      <c r="G34" s="896"/>
      <c r="H34" s="895">
        <f>D34*B34/1000</f>
        <v>0</v>
      </c>
      <c r="I34" s="894">
        <f>G34*F34</f>
        <v>0</v>
      </c>
    </row>
    <row r="35" spans="1:9" s="893" customFormat="1" ht="15.95" customHeight="1">
      <c r="A35" s="897"/>
      <c r="B35" s="901"/>
      <c r="C35" s="900"/>
      <c r="D35" s="899"/>
      <c r="E35" s="898"/>
      <c r="F35" s="897"/>
      <c r="G35" s="896"/>
      <c r="H35" s="895"/>
      <c r="I35" s="894"/>
    </row>
    <row r="36" spans="1:9" s="893" customFormat="1" ht="15.95" customHeight="1">
      <c r="A36" s="907"/>
      <c r="B36" s="906">
        <v>25</v>
      </c>
      <c r="C36" s="905" t="s">
        <v>26</v>
      </c>
      <c r="D36" s="900"/>
      <c r="E36" s="896"/>
      <c r="F36" s="904"/>
      <c r="G36" s="896"/>
      <c r="H36" s="895"/>
      <c r="I36" s="894"/>
    </row>
    <row r="37" spans="1:9" s="893" customFormat="1" ht="15.95" customHeight="1">
      <c r="A37" s="902">
        <f>E37*F37</f>
        <v>31.024999999999999</v>
      </c>
      <c r="B37" s="899">
        <v>17</v>
      </c>
      <c r="C37" s="903" t="s">
        <v>27</v>
      </c>
      <c r="D37" s="899">
        <v>25</v>
      </c>
      <c r="E37" s="898">
        <f>D37*B37/1000</f>
        <v>0.42499999999999999</v>
      </c>
      <c r="F37" s="902">
        <v>73</v>
      </c>
      <c r="G37" s="1017">
        <f>E37+E76</f>
        <v>0.83299999999999996</v>
      </c>
      <c r="H37" s="895">
        <f>D37*B37/1000</f>
        <v>0.42499999999999999</v>
      </c>
      <c r="I37" s="894">
        <f>G37*F37</f>
        <v>60.808999999999997</v>
      </c>
    </row>
    <row r="38" spans="1:9" s="893" customFormat="1" ht="15.95" customHeight="1">
      <c r="A38" s="902">
        <f>SUM(A37)</f>
        <v>31.024999999999999</v>
      </c>
      <c r="B38" s="900"/>
      <c r="C38" s="900" t="s">
        <v>21</v>
      </c>
      <c r="D38" s="899"/>
      <c r="E38" s="898"/>
      <c r="F38" s="902"/>
      <c r="G38" s="896"/>
      <c r="H38" s="895">
        <f>D38*B38/1000</f>
        <v>0</v>
      </c>
      <c r="I38" s="894">
        <f>G38*F38</f>
        <v>0</v>
      </c>
    </row>
    <row r="39" spans="1:9" s="893" customFormat="1" ht="15.95" customHeight="1">
      <c r="A39" s="897">
        <f>A38/B37</f>
        <v>1.825</v>
      </c>
      <c r="B39" s="901"/>
      <c r="C39" s="900" t="s">
        <v>22</v>
      </c>
      <c r="D39" s="899"/>
      <c r="E39" s="898"/>
      <c r="F39" s="897">
        <f>A39</f>
        <v>1.825</v>
      </c>
      <c r="G39" s="896"/>
      <c r="H39" s="895">
        <f>D39*B39/1000</f>
        <v>0</v>
      </c>
      <c r="I39" s="894">
        <f>G39*F39</f>
        <v>0</v>
      </c>
    </row>
    <row r="40" spans="1:9" s="1016" customFormat="1" ht="20.100000000000001" customHeight="1">
      <c r="A40" s="1008"/>
      <c r="B40" s="1009"/>
      <c r="C40" s="1010" t="s">
        <v>49</v>
      </c>
      <c r="D40" s="1011"/>
      <c r="E40" s="1012"/>
      <c r="F40" s="1008"/>
      <c r="G40" s="1013"/>
      <c r="H40" s="1014"/>
      <c r="I40" s="1015"/>
    </row>
    <row r="41" spans="1:9" s="1027" customFormat="1" ht="15" customHeight="1">
      <c r="A41" s="1018"/>
      <c r="B41" s="1019" t="s">
        <v>105</v>
      </c>
      <c r="C41" s="1020" t="s">
        <v>155</v>
      </c>
      <c r="D41" s="1021"/>
      <c r="E41" s="1022"/>
      <c r="F41" s="1023"/>
      <c r="G41" s="1024"/>
      <c r="H41" s="1025"/>
      <c r="I41" s="1026"/>
    </row>
    <row r="42" spans="1:9" s="1027" customFormat="1" ht="15.95" customHeight="1">
      <c r="A42" s="1018">
        <f>E42*F42</f>
        <v>208.51349999999999</v>
      </c>
      <c r="B42" s="1028">
        <v>17</v>
      </c>
      <c r="C42" s="1021" t="s">
        <v>123</v>
      </c>
      <c r="D42" s="1028">
        <v>34</v>
      </c>
      <c r="E42" s="1024">
        <f t="shared" ref="E42:E50" si="4">D42*B42/1000</f>
        <v>0.57799999999999996</v>
      </c>
      <c r="F42" s="1018">
        <v>360.75</v>
      </c>
      <c r="G42" s="1029">
        <f>E42</f>
        <v>0.57799999999999996</v>
      </c>
      <c r="H42" s="1025">
        <f t="shared" ref="H42:H52" si="5">D42*B42/1000</f>
        <v>0.57799999999999996</v>
      </c>
      <c r="I42" s="1026">
        <f t="shared" ref="I42:I52" si="6">G42*F42</f>
        <v>208.51349999999999</v>
      </c>
    </row>
    <row r="43" spans="1:9" s="1037" customFormat="1">
      <c r="A43" s="1030">
        <f t="shared" ref="A43:A50" si="7">E43*F43</f>
        <v>24.65</v>
      </c>
      <c r="B43" s="1028">
        <v>17</v>
      </c>
      <c r="C43" s="1031" t="s">
        <v>98</v>
      </c>
      <c r="D43" s="1032">
        <v>50</v>
      </c>
      <c r="E43" s="1033">
        <f t="shared" si="4"/>
        <v>0.85</v>
      </c>
      <c r="F43" s="1030">
        <v>29</v>
      </c>
      <c r="G43" s="1034">
        <f>E43</f>
        <v>0.85</v>
      </c>
      <c r="H43" s="1035">
        <f t="shared" si="5"/>
        <v>0.85</v>
      </c>
      <c r="I43" s="1036">
        <f t="shared" si="6"/>
        <v>24.65</v>
      </c>
    </row>
    <row r="44" spans="1:9" s="1027" customFormat="1" ht="15" customHeight="1">
      <c r="A44" s="1018">
        <f t="shared" si="7"/>
        <v>11.294119999999999</v>
      </c>
      <c r="B44" s="1028">
        <v>17</v>
      </c>
      <c r="C44" s="1021" t="s">
        <v>103</v>
      </c>
      <c r="D44" s="1028">
        <v>34</v>
      </c>
      <c r="E44" s="1024">
        <f t="shared" si="4"/>
        <v>0.57799999999999996</v>
      </c>
      <c r="F44" s="1018">
        <v>19.54</v>
      </c>
      <c r="G44" s="1029">
        <f>E44</f>
        <v>0.57799999999999996</v>
      </c>
      <c r="H44" s="1025">
        <f t="shared" si="5"/>
        <v>0.57799999999999996</v>
      </c>
      <c r="I44" s="1026">
        <f t="shared" si="6"/>
        <v>11.294119999999999</v>
      </c>
    </row>
    <row r="45" spans="1:9" s="1027" customFormat="1" ht="15" customHeight="1">
      <c r="A45" s="1018">
        <f t="shared" si="7"/>
        <v>6.4600000000000009</v>
      </c>
      <c r="B45" s="1028">
        <v>17</v>
      </c>
      <c r="C45" s="1021" t="s">
        <v>88</v>
      </c>
      <c r="D45" s="1028">
        <v>10</v>
      </c>
      <c r="E45" s="1024">
        <f t="shared" si="4"/>
        <v>0.17</v>
      </c>
      <c r="F45" s="1018">
        <v>38</v>
      </c>
      <c r="G45" s="1029">
        <f>E45</f>
        <v>0.17</v>
      </c>
      <c r="H45" s="1025">
        <f t="shared" si="5"/>
        <v>0.17</v>
      </c>
      <c r="I45" s="1026">
        <f t="shared" si="6"/>
        <v>6.4600000000000009</v>
      </c>
    </row>
    <row r="46" spans="1:9" s="1027" customFormat="1" ht="15" customHeight="1">
      <c r="A46" s="1018">
        <f t="shared" si="7"/>
        <v>8.2858000000000001</v>
      </c>
      <c r="B46" s="1028">
        <v>17</v>
      </c>
      <c r="C46" s="1021" t="s">
        <v>17</v>
      </c>
      <c r="D46" s="1028">
        <v>4</v>
      </c>
      <c r="E46" s="1024">
        <f t="shared" si="4"/>
        <v>6.8000000000000005E-2</v>
      </c>
      <c r="F46" s="1018">
        <v>121.85</v>
      </c>
      <c r="G46" s="1029">
        <f>E46+E57</f>
        <v>0.13600000000000001</v>
      </c>
      <c r="H46" s="1025">
        <f t="shared" si="5"/>
        <v>6.8000000000000005E-2</v>
      </c>
      <c r="I46" s="1026">
        <f t="shared" si="6"/>
        <v>16.5716</v>
      </c>
    </row>
    <row r="47" spans="1:9" s="1027" customFormat="1" ht="15" customHeight="1">
      <c r="A47" s="1018">
        <f t="shared" si="7"/>
        <v>4.9300000000000006</v>
      </c>
      <c r="B47" s="1028">
        <v>17</v>
      </c>
      <c r="C47" s="1021" t="s">
        <v>99</v>
      </c>
      <c r="D47" s="1028">
        <v>10</v>
      </c>
      <c r="E47" s="1024">
        <f t="shared" si="4"/>
        <v>0.17</v>
      </c>
      <c r="F47" s="1018">
        <v>29</v>
      </c>
      <c r="G47" s="1029">
        <f>E47</f>
        <v>0.17</v>
      </c>
      <c r="H47" s="1025">
        <f t="shared" si="5"/>
        <v>0.17</v>
      </c>
      <c r="I47" s="1026">
        <f t="shared" si="6"/>
        <v>4.9300000000000006</v>
      </c>
    </row>
    <row r="48" spans="1:9" s="1016" customFormat="1" ht="15.95" customHeight="1">
      <c r="A48" s="1018">
        <f t="shared" si="7"/>
        <v>3.9168000000000003</v>
      </c>
      <c r="B48" s="1028">
        <v>17</v>
      </c>
      <c r="C48" s="1038" t="s">
        <v>19</v>
      </c>
      <c r="D48" s="1011">
        <v>2</v>
      </c>
      <c r="E48" s="1012">
        <f>B48*D48/1000</f>
        <v>3.4000000000000002E-2</v>
      </c>
      <c r="F48" s="1039">
        <v>115.2</v>
      </c>
      <c r="G48" s="1029">
        <f>E48</f>
        <v>3.4000000000000002E-2</v>
      </c>
      <c r="H48" s="1014">
        <f t="shared" si="5"/>
        <v>3.4000000000000002E-2</v>
      </c>
      <c r="I48" s="1015">
        <f t="shared" si="6"/>
        <v>3.9168000000000003</v>
      </c>
    </row>
    <row r="49" spans="1:15" s="1047" customFormat="1">
      <c r="A49" s="1040">
        <f>E49*F49</f>
        <v>23.701264000000002</v>
      </c>
      <c r="B49" s="1028">
        <v>17</v>
      </c>
      <c r="C49" s="1041" t="s">
        <v>101</v>
      </c>
      <c r="D49" s="1042">
        <v>8.8239999999999998</v>
      </c>
      <c r="E49" s="1043">
        <f>D49*B49/1000</f>
        <v>0.150008</v>
      </c>
      <c r="F49" s="1040">
        <v>158</v>
      </c>
      <c r="G49" s="1044">
        <f>E49</f>
        <v>0.150008</v>
      </c>
      <c r="H49" s="1045">
        <f>D49*B49/1000</f>
        <v>0.150008</v>
      </c>
      <c r="I49" s="1046">
        <f>G49*F49</f>
        <v>23.701264000000002</v>
      </c>
    </row>
    <row r="50" spans="1:15" s="1027" customFormat="1" ht="15" customHeight="1">
      <c r="A50" s="1018">
        <f t="shared" si="7"/>
        <v>0.27200000000000002</v>
      </c>
      <c r="B50" s="1028">
        <v>17</v>
      </c>
      <c r="C50" s="1021" t="s">
        <v>37</v>
      </c>
      <c r="D50" s="1028">
        <v>1</v>
      </c>
      <c r="E50" s="1024">
        <f t="shared" si="4"/>
        <v>1.7000000000000001E-2</v>
      </c>
      <c r="F50" s="1018">
        <v>16</v>
      </c>
      <c r="G50" s="1029"/>
      <c r="H50" s="1025">
        <f t="shared" si="5"/>
        <v>1.7000000000000001E-2</v>
      </c>
      <c r="I50" s="1026">
        <f t="shared" si="6"/>
        <v>0</v>
      </c>
    </row>
    <row r="51" spans="1:15" s="1027" customFormat="1" ht="15" customHeight="1">
      <c r="A51" s="1018">
        <f>SUM(A42:A50)</f>
        <v>292.023484</v>
      </c>
      <c r="B51" s="1028"/>
      <c r="C51" s="1021" t="s">
        <v>21</v>
      </c>
      <c r="D51" s="1028"/>
      <c r="E51" s="1024"/>
      <c r="F51" s="1018"/>
      <c r="G51" s="1029"/>
      <c r="H51" s="1025">
        <f t="shared" si="5"/>
        <v>0</v>
      </c>
      <c r="I51" s="1026">
        <f t="shared" si="6"/>
        <v>0</v>
      </c>
    </row>
    <row r="52" spans="1:15" s="1027" customFormat="1" ht="15" customHeight="1">
      <c r="A52" s="1048">
        <f>A51/B50</f>
        <v>17.177852000000001</v>
      </c>
      <c r="B52" s="1021"/>
      <c r="C52" s="1021" t="s">
        <v>22</v>
      </c>
      <c r="D52" s="1028"/>
      <c r="E52" s="1024"/>
      <c r="F52" s="1048">
        <f>A52</f>
        <v>17.177852000000001</v>
      </c>
      <c r="G52" s="1029"/>
      <c r="H52" s="1025">
        <f t="shared" si="5"/>
        <v>0</v>
      </c>
      <c r="I52" s="1026">
        <f t="shared" si="6"/>
        <v>0</v>
      </c>
    </row>
    <row r="53" spans="1:15" s="1027" customFormat="1" ht="15" customHeight="1">
      <c r="A53" s="1048"/>
      <c r="B53" s="1021"/>
      <c r="C53" s="1049"/>
      <c r="D53" s="1050"/>
      <c r="E53" s="1024"/>
      <c r="F53" s="1048"/>
      <c r="G53" s="1029"/>
      <c r="H53" s="1025"/>
      <c r="I53" s="1026"/>
    </row>
    <row r="54" spans="1:15" s="873" customFormat="1" ht="15.95" customHeight="1">
      <c r="A54" s="886"/>
      <c r="B54" s="891" t="s">
        <v>153</v>
      </c>
      <c r="C54" s="1439" t="s">
        <v>152</v>
      </c>
      <c r="D54" s="1440"/>
      <c r="E54" s="884"/>
      <c r="F54" s="885"/>
      <c r="G54" s="884"/>
      <c r="H54" s="878"/>
      <c r="I54" s="877"/>
    </row>
    <row r="55" spans="1:15" s="873" customFormat="1" ht="15.95" customHeight="1">
      <c r="A55" s="886">
        <f t="shared" ref="A55:A58" si="8">E55*F55</f>
        <v>861.90000000000009</v>
      </c>
      <c r="B55" s="885">
        <v>17</v>
      </c>
      <c r="C55" s="881" t="s">
        <v>151</v>
      </c>
      <c r="D55" s="885">
        <v>169</v>
      </c>
      <c r="E55" s="884">
        <f>B55*D55/1000</f>
        <v>2.8730000000000002</v>
      </c>
      <c r="F55" s="886">
        <v>300</v>
      </c>
      <c r="G55" s="908">
        <f>E55</f>
        <v>2.8730000000000002</v>
      </c>
      <c r="H55" s="878">
        <f>D55*B55/1000</f>
        <v>2.8730000000000002</v>
      </c>
      <c r="I55" s="877">
        <f>G55*F55</f>
        <v>861.90000000000009</v>
      </c>
    </row>
    <row r="56" spans="1:15" s="873" customFormat="1" ht="15.95" customHeight="1">
      <c r="A56" s="886">
        <f t="shared" si="8"/>
        <v>101.1772</v>
      </c>
      <c r="B56" s="885">
        <v>17</v>
      </c>
      <c r="C56" s="888" t="s">
        <v>34</v>
      </c>
      <c r="D56" s="885">
        <v>10</v>
      </c>
      <c r="E56" s="884">
        <f>D56*B56/1000</f>
        <v>0.17</v>
      </c>
      <c r="F56" s="886">
        <v>595.16</v>
      </c>
      <c r="G56" s="908"/>
      <c r="H56" s="878">
        <f t="shared" ref="H56" si="9">D56*B56/1000</f>
        <v>0.17</v>
      </c>
      <c r="I56" s="877">
        <f t="shared" ref="I56" si="10">G56*F56</f>
        <v>0</v>
      </c>
    </row>
    <row r="57" spans="1:15" s="913" customFormat="1" ht="15.95" customHeight="1">
      <c r="A57" s="886">
        <f t="shared" si="8"/>
        <v>8.2858000000000001</v>
      </c>
      <c r="B57" s="885">
        <v>17</v>
      </c>
      <c r="C57" s="919" t="s">
        <v>17</v>
      </c>
      <c r="D57" s="918">
        <v>4</v>
      </c>
      <c r="E57" s="917">
        <f>D57*B57/1000</f>
        <v>6.8000000000000005E-2</v>
      </c>
      <c r="F57" s="916">
        <v>121.85</v>
      </c>
      <c r="G57" s="908"/>
      <c r="H57" s="915">
        <f>D57*B57/1000</f>
        <v>6.8000000000000005E-2</v>
      </c>
      <c r="I57" s="914">
        <f>G57*F57</f>
        <v>0</v>
      </c>
    </row>
    <row r="58" spans="1:15" s="873" customFormat="1" ht="15.95" customHeight="1">
      <c r="A58" s="886">
        <f t="shared" si="8"/>
        <v>0.27200000000000002</v>
      </c>
      <c r="B58" s="885">
        <v>17</v>
      </c>
      <c r="C58" s="888" t="s">
        <v>20</v>
      </c>
      <c r="D58" s="885">
        <v>1</v>
      </c>
      <c r="E58" s="884">
        <f>B58*D58/1000</f>
        <v>1.7000000000000001E-2</v>
      </c>
      <c r="F58" s="886">
        <v>16</v>
      </c>
      <c r="G58" s="908"/>
      <c r="H58" s="878">
        <f>D58*B58/1000</f>
        <v>1.7000000000000001E-2</v>
      </c>
      <c r="I58" s="877">
        <f>G58*F58</f>
        <v>0</v>
      </c>
    </row>
    <row r="59" spans="1:15" s="873" customFormat="1" ht="15.95" customHeight="1">
      <c r="A59" s="886">
        <f>SUM(A55:A58)</f>
        <v>971.6350000000001</v>
      </c>
      <c r="B59" s="885"/>
      <c r="C59" s="912" t="s">
        <v>21</v>
      </c>
      <c r="D59" s="885"/>
      <c r="E59" s="884"/>
      <c r="F59" s="886"/>
      <c r="G59" s="911"/>
      <c r="H59" s="878">
        <f>D59*B59/1000</f>
        <v>0</v>
      </c>
      <c r="I59" s="877">
        <f>G59*F59</f>
        <v>0</v>
      </c>
    </row>
    <row r="60" spans="1:15" s="873" customFormat="1" ht="15.95" customHeight="1">
      <c r="A60" s="880">
        <f>A59/B55</f>
        <v>57.155000000000008</v>
      </c>
      <c r="B60" s="885"/>
      <c r="C60" s="912" t="s">
        <v>22</v>
      </c>
      <c r="D60" s="885"/>
      <c r="E60" s="884"/>
      <c r="F60" s="880">
        <f>A60</f>
        <v>57.155000000000008</v>
      </c>
      <c r="G60" s="911"/>
      <c r="H60" s="878">
        <f>D60*B60/1000</f>
        <v>0</v>
      </c>
      <c r="I60" s="877">
        <f>G60*F60</f>
        <v>0</v>
      </c>
    </row>
    <row r="61" spans="1:15" s="873" customFormat="1" ht="15.95" customHeight="1">
      <c r="A61" s="880"/>
      <c r="B61" s="885"/>
      <c r="C61" s="910"/>
      <c r="D61" s="909"/>
      <c r="E61" s="884"/>
      <c r="F61" s="880"/>
      <c r="G61" s="908"/>
      <c r="H61" s="878"/>
      <c r="I61" s="877"/>
    </row>
    <row r="62" spans="1:15" s="873" customFormat="1" ht="15.95" customHeight="1">
      <c r="A62" s="892"/>
      <c r="B62" s="891">
        <v>150</v>
      </c>
      <c r="C62" s="890" t="s">
        <v>44</v>
      </c>
      <c r="D62" s="881"/>
      <c r="E62" s="879"/>
      <c r="F62" s="889"/>
      <c r="G62" s="884"/>
      <c r="H62" s="878"/>
      <c r="I62" s="877"/>
      <c r="O62" s="873" t="s">
        <v>23</v>
      </c>
    </row>
    <row r="63" spans="1:15" s="873" customFormat="1" ht="15.95" customHeight="1">
      <c r="A63" s="886">
        <f>E63*F63</f>
        <v>46.50650985</v>
      </c>
      <c r="B63" s="885">
        <v>17</v>
      </c>
      <c r="C63" s="888" t="s">
        <v>45</v>
      </c>
      <c r="D63" s="885">
        <v>42.765000000000001</v>
      </c>
      <c r="E63" s="884">
        <f>D63*B63/1000</f>
        <v>0.72700500000000001</v>
      </c>
      <c r="F63" s="886">
        <v>63.97</v>
      </c>
      <c r="G63" s="1057">
        <f>E63</f>
        <v>0.72700500000000001</v>
      </c>
      <c r="H63" s="878">
        <f t="shared" ref="H63:H68" si="11">D63*B63/1000</f>
        <v>0.72700500000000001</v>
      </c>
      <c r="I63" s="877">
        <f t="shared" ref="I63:I68" si="12">G63*F63</f>
        <v>46.50650985</v>
      </c>
    </row>
    <row r="64" spans="1:15" s="873" customFormat="1" ht="15.95" customHeight="1">
      <c r="A64" s="886">
        <f>E64*F64</f>
        <v>16.043579999999999</v>
      </c>
      <c r="B64" s="885">
        <v>17</v>
      </c>
      <c r="C64" s="888" t="s">
        <v>45</v>
      </c>
      <c r="D64" s="885">
        <v>11.234999999999999</v>
      </c>
      <c r="E64" s="884">
        <f>D64*B64/1000</f>
        <v>0.190995</v>
      </c>
      <c r="F64" s="886">
        <v>84</v>
      </c>
      <c r="G64" s="887">
        <f>E64</f>
        <v>0.190995</v>
      </c>
      <c r="H64" s="878">
        <f t="shared" ref="H64" si="13">D64*B64/1000</f>
        <v>0.190995</v>
      </c>
      <c r="I64" s="877">
        <f t="shared" ref="I64" si="14">G64*F64</f>
        <v>16.043579999999999</v>
      </c>
    </row>
    <row r="65" spans="1:15" s="873" customFormat="1" ht="15.95" customHeight="1">
      <c r="A65" s="886">
        <f t="shared" ref="A65:A66" si="15">E65*F65</f>
        <v>70.824039999999997</v>
      </c>
      <c r="B65" s="885">
        <v>17</v>
      </c>
      <c r="C65" s="888" t="s">
        <v>34</v>
      </c>
      <c r="D65" s="885">
        <v>7</v>
      </c>
      <c r="E65" s="884">
        <f>D65*B65/1000</f>
        <v>0.11899999999999999</v>
      </c>
      <c r="F65" s="886">
        <v>595.16</v>
      </c>
      <c r="G65" s="908"/>
      <c r="H65" s="878">
        <f t="shared" si="11"/>
        <v>0.11899999999999999</v>
      </c>
      <c r="I65" s="877">
        <f t="shared" si="12"/>
        <v>0</v>
      </c>
    </row>
    <row r="66" spans="1:15" s="873" customFormat="1" ht="15.95" customHeight="1">
      <c r="A66" s="886">
        <f t="shared" si="15"/>
        <v>0.27200000000000002</v>
      </c>
      <c r="B66" s="885">
        <v>17</v>
      </c>
      <c r="C66" s="888" t="s">
        <v>20</v>
      </c>
      <c r="D66" s="885">
        <v>1</v>
      </c>
      <c r="E66" s="884">
        <f>B66*D66/1000</f>
        <v>1.7000000000000001E-2</v>
      </c>
      <c r="F66" s="886">
        <v>16</v>
      </c>
      <c r="G66" s="908"/>
      <c r="H66" s="878">
        <f t="shared" si="11"/>
        <v>1.7000000000000001E-2</v>
      </c>
      <c r="I66" s="877">
        <f t="shared" si="12"/>
        <v>0</v>
      </c>
    </row>
    <row r="67" spans="1:15" s="873" customFormat="1" ht="15.95" customHeight="1">
      <c r="A67" s="886">
        <f>SUM(A63:A66)</f>
        <v>133.64612984999999</v>
      </c>
      <c r="B67" s="881"/>
      <c r="C67" s="881" t="s">
        <v>21</v>
      </c>
      <c r="D67" s="885"/>
      <c r="E67" s="884"/>
      <c r="F67" s="886"/>
      <c r="G67" s="879"/>
      <c r="H67" s="878">
        <f t="shared" si="11"/>
        <v>0</v>
      </c>
      <c r="I67" s="877">
        <f t="shared" si="12"/>
        <v>0</v>
      </c>
    </row>
    <row r="68" spans="1:15" s="873" customFormat="1" ht="15.95" customHeight="1">
      <c r="A68" s="880">
        <f>A67/B66</f>
        <v>7.8615370499999999</v>
      </c>
      <c r="B68" s="882"/>
      <c r="C68" s="881" t="s">
        <v>22</v>
      </c>
      <c r="D68" s="885"/>
      <c r="E68" s="884"/>
      <c r="F68" s="880">
        <f>A68</f>
        <v>7.8615370499999999</v>
      </c>
      <c r="G68" s="879"/>
      <c r="H68" s="878">
        <f t="shared" si="11"/>
        <v>0</v>
      </c>
      <c r="I68" s="877">
        <f t="shared" si="12"/>
        <v>0</v>
      </c>
    </row>
    <row r="69" spans="1:15" s="873" customFormat="1" ht="15.95" customHeight="1">
      <c r="A69" s="880"/>
      <c r="B69" s="885"/>
      <c r="C69" s="910"/>
      <c r="D69" s="909"/>
      <c r="E69" s="884"/>
      <c r="F69" s="880"/>
      <c r="G69" s="908"/>
      <c r="H69" s="878"/>
      <c r="I69" s="877"/>
    </row>
    <row r="70" spans="1:15" s="873" customFormat="1" ht="15.95" customHeight="1">
      <c r="A70" s="892"/>
      <c r="B70" s="891">
        <v>200</v>
      </c>
      <c r="C70" s="890" t="s">
        <v>148</v>
      </c>
      <c r="D70" s="881"/>
      <c r="E70" s="879"/>
      <c r="F70" s="889"/>
      <c r="G70" s="884"/>
      <c r="H70" s="878"/>
      <c r="I70" s="877"/>
      <c r="O70" s="873" t="s">
        <v>23</v>
      </c>
    </row>
    <row r="71" spans="1:15" s="873" customFormat="1" ht="15.95" customHeight="1">
      <c r="A71" s="886">
        <f>E71*F71</f>
        <v>151.29999999999998</v>
      </c>
      <c r="B71" s="885">
        <v>17</v>
      </c>
      <c r="C71" s="888" t="s">
        <v>148</v>
      </c>
      <c r="D71" s="885">
        <v>200</v>
      </c>
      <c r="E71" s="884">
        <f>D71*B71/1000</f>
        <v>3.4</v>
      </c>
      <c r="F71" s="886">
        <v>44.5</v>
      </c>
      <c r="G71" s="887">
        <f>E71</f>
        <v>3.4</v>
      </c>
      <c r="H71" s="878">
        <f>D71*B71/1000</f>
        <v>3.4</v>
      </c>
      <c r="I71" s="877">
        <f>G71*F71</f>
        <v>151.29999999999998</v>
      </c>
    </row>
    <row r="72" spans="1:15" s="873" customFormat="1" ht="15.95" customHeight="1">
      <c r="A72" s="886">
        <f>SUM(A71:A71)</f>
        <v>151.29999999999998</v>
      </c>
      <c r="B72" s="881"/>
      <c r="C72" s="881" t="s">
        <v>21</v>
      </c>
      <c r="D72" s="885"/>
      <c r="E72" s="884"/>
      <c r="F72" s="886"/>
      <c r="G72" s="879"/>
      <c r="H72" s="878">
        <f>D72*B72/1000</f>
        <v>0</v>
      </c>
      <c r="I72" s="877">
        <f>G72*F72</f>
        <v>0</v>
      </c>
    </row>
    <row r="73" spans="1:15" s="873" customFormat="1" ht="15.95" customHeight="1">
      <c r="A73" s="880">
        <f>A72/B71</f>
        <v>8.8999999999999986</v>
      </c>
      <c r="B73" s="882"/>
      <c r="C73" s="881" t="s">
        <v>22</v>
      </c>
      <c r="D73" s="885"/>
      <c r="E73" s="884"/>
      <c r="F73" s="880">
        <f>A73</f>
        <v>8.8999999999999986</v>
      </c>
      <c r="G73" s="879"/>
      <c r="H73" s="878">
        <f>D73*B73/1000</f>
        <v>0</v>
      </c>
      <c r="I73" s="877">
        <f>G73*F73</f>
        <v>0</v>
      </c>
    </row>
    <row r="74" spans="1:15" s="873" customFormat="1" ht="15.95" customHeight="1">
      <c r="A74" s="880"/>
      <c r="B74" s="882"/>
      <c r="C74" s="881"/>
      <c r="D74" s="885"/>
      <c r="E74" s="884"/>
      <c r="F74" s="880"/>
      <c r="G74" s="879"/>
      <c r="H74" s="878"/>
      <c r="I74" s="877"/>
    </row>
    <row r="75" spans="1:15" s="873" customFormat="1" ht="15.95" customHeight="1">
      <c r="A75" s="892"/>
      <c r="B75" s="891">
        <v>25</v>
      </c>
      <c r="C75" s="890" t="s">
        <v>26</v>
      </c>
      <c r="D75" s="881"/>
      <c r="E75" s="879"/>
      <c r="F75" s="889"/>
      <c r="G75" s="879"/>
      <c r="H75" s="878"/>
      <c r="I75" s="877"/>
    </row>
    <row r="76" spans="1:15" s="873" customFormat="1" ht="15.95" customHeight="1">
      <c r="A76" s="886">
        <f>E76*F76</f>
        <v>29.783999999999999</v>
      </c>
      <c r="B76" s="885">
        <v>17</v>
      </c>
      <c r="C76" s="888" t="s">
        <v>27</v>
      </c>
      <c r="D76" s="885">
        <v>24</v>
      </c>
      <c r="E76" s="884">
        <f>D76*B76/1000</f>
        <v>0.40799999999999997</v>
      </c>
      <c r="F76" s="886">
        <v>73</v>
      </c>
      <c r="G76" s="887"/>
      <c r="H76" s="878">
        <f>D76*B76/1000</f>
        <v>0.40799999999999997</v>
      </c>
      <c r="I76" s="877">
        <f>G76*F76</f>
        <v>0</v>
      </c>
    </row>
    <row r="77" spans="1:15" s="873" customFormat="1" ht="15.95" customHeight="1">
      <c r="A77" s="886">
        <f>SUM(A76:A76)</f>
        <v>29.783999999999999</v>
      </c>
      <c r="B77" s="881"/>
      <c r="C77" s="881" t="s">
        <v>21</v>
      </c>
      <c r="D77" s="885"/>
      <c r="E77" s="884"/>
      <c r="F77" s="886"/>
      <c r="G77" s="879"/>
      <c r="H77" s="878">
        <f>D77*B77/1000</f>
        <v>0</v>
      </c>
      <c r="I77" s="877">
        <f>G77*F77</f>
        <v>0</v>
      </c>
    </row>
    <row r="78" spans="1:15" s="873" customFormat="1" ht="15.95" customHeight="1">
      <c r="A78" s="880">
        <f>A77/B76</f>
        <v>1.752</v>
      </c>
      <c r="B78" s="882"/>
      <c r="C78" s="881" t="s">
        <v>22</v>
      </c>
      <c r="D78" s="885"/>
      <c r="E78" s="884"/>
      <c r="F78" s="880">
        <f>A78</f>
        <v>1.752</v>
      </c>
      <c r="G78" s="879"/>
      <c r="H78" s="878">
        <f>D78*B78/1000</f>
        <v>0</v>
      </c>
      <c r="I78" s="877">
        <f>G78*F78</f>
        <v>0</v>
      </c>
    </row>
    <row r="79" spans="1:15" s="873" customFormat="1" ht="15.95" customHeight="1">
      <c r="A79" s="880"/>
      <c r="B79" s="882"/>
      <c r="C79" s="881"/>
      <c r="D79" s="885"/>
      <c r="E79" s="884"/>
      <c r="F79" s="880"/>
      <c r="G79" s="879"/>
      <c r="H79" s="878"/>
      <c r="I79" s="877"/>
    </row>
    <row r="80" spans="1:15" s="873" customFormat="1" ht="15.95" customHeight="1">
      <c r="A80" s="892"/>
      <c r="B80" s="891">
        <v>25</v>
      </c>
      <c r="C80" s="890" t="s">
        <v>28</v>
      </c>
      <c r="D80" s="881"/>
      <c r="E80" s="879"/>
      <c r="F80" s="889"/>
      <c r="G80" s="879"/>
      <c r="H80" s="878"/>
      <c r="I80" s="877"/>
    </row>
    <row r="81" spans="1:9" s="873" customFormat="1" ht="15.95" customHeight="1">
      <c r="A81" s="886">
        <f>E81*F81</f>
        <v>30.175000000000001</v>
      </c>
      <c r="B81" s="885">
        <v>17</v>
      </c>
      <c r="C81" s="888" t="s">
        <v>29</v>
      </c>
      <c r="D81" s="885">
        <v>25</v>
      </c>
      <c r="E81" s="884">
        <f>D81*B81/1000</f>
        <v>0.42499999999999999</v>
      </c>
      <c r="F81" s="886">
        <v>71</v>
      </c>
      <c r="G81" s="887">
        <f>E81</f>
        <v>0.42499999999999999</v>
      </c>
      <c r="H81" s="878">
        <f>D81*B81/1000</f>
        <v>0.42499999999999999</v>
      </c>
      <c r="I81" s="877">
        <f>G81*F81</f>
        <v>30.175000000000001</v>
      </c>
    </row>
    <row r="82" spans="1:9" s="873" customFormat="1" ht="15.95" customHeight="1">
      <c r="A82" s="886">
        <f>SUM(A81:A81)</f>
        <v>30.175000000000001</v>
      </c>
      <c r="B82" s="881"/>
      <c r="C82" s="881" t="s">
        <v>21</v>
      </c>
      <c r="D82" s="885"/>
      <c r="E82" s="884"/>
      <c r="F82" s="886"/>
      <c r="G82" s="879"/>
      <c r="H82" s="878">
        <f>D82*B82/1000</f>
        <v>0</v>
      </c>
      <c r="I82" s="877">
        <f>G82*F82</f>
        <v>0</v>
      </c>
    </row>
    <row r="83" spans="1:9" s="873" customFormat="1" ht="15.95" customHeight="1">
      <c r="A83" s="880">
        <f>A82/B81</f>
        <v>1.7750000000000001</v>
      </c>
      <c r="B83" s="882"/>
      <c r="C83" s="881" t="s">
        <v>22</v>
      </c>
      <c r="D83" s="885"/>
      <c r="E83" s="884"/>
      <c r="F83" s="880">
        <f>A83</f>
        <v>1.7750000000000001</v>
      </c>
      <c r="G83" s="879"/>
      <c r="H83" s="878">
        <f>D83*B83/1000</f>
        <v>0</v>
      </c>
      <c r="I83" s="877">
        <f>G83*F83</f>
        <v>0</v>
      </c>
    </row>
    <row r="84" spans="1:9" s="873" customFormat="1" ht="15.95" customHeight="1">
      <c r="A84" s="880"/>
      <c r="B84" s="882"/>
      <c r="C84" s="881"/>
      <c r="D84" s="885"/>
      <c r="E84" s="884"/>
      <c r="F84" s="880"/>
      <c r="G84" s="879"/>
      <c r="H84" s="878"/>
      <c r="I84" s="877"/>
    </row>
    <row r="85" spans="1:9" s="873" customFormat="1" ht="15.95" customHeight="1">
      <c r="A85" s="880">
        <f>A82+A77+A72+A59+A67+A51+A38+A33+A28+A22</f>
        <v>1978.9375138500002</v>
      </c>
      <c r="B85" s="881"/>
      <c r="C85" s="882" t="s">
        <v>30</v>
      </c>
      <c r="D85" s="881"/>
      <c r="E85" s="879"/>
      <c r="F85" s="880">
        <f>F86*B81</f>
        <v>1978.9375138500002</v>
      </c>
      <c r="G85" s="879"/>
      <c r="H85" s="883"/>
      <c r="I85" s="877">
        <f>SUM(I14:I84)</f>
        <v>1978.93751385</v>
      </c>
    </row>
    <row r="86" spans="1:9" s="873" customFormat="1" ht="15.95" customHeight="1">
      <c r="A86" s="880">
        <f>A85/B81</f>
        <v>116.40808905000002</v>
      </c>
      <c r="B86" s="881"/>
      <c r="C86" s="882" t="s">
        <v>22</v>
      </c>
      <c r="D86" s="881"/>
      <c r="E86" s="879"/>
      <c r="F86" s="880">
        <f>A86</f>
        <v>116.40808905000002</v>
      </c>
      <c r="G86" s="879"/>
      <c r="H86" s="878"/>
      <c r="I86" s="877"/>
    </row>
    <row r="87" spans="1:9" s="873" customFormat="1" ht="15.75">
      <c r="C87" s="1423" t="s">
        <v>84</v>
      </c>
      <c r="D87" s="1423"/>
      <c r="E87" s="1423"/>
      <c r="F87" s="1423"/>
      <c r="G87" s="1423"/>
      <c r="H87" s="876"/>
      <c r="I87" s="874"/>
    </row>
    <row r="88" spans="1:9" s="873" customFormat="1" ht="15.75">
      <c r="C88" s="1423" t="s">
        <v>32</v>
      </c>
      <c r="D88" s="1423"/>
      <c r="E88" s="1423"/>
      <c r="F88" s="1423"/>
      <c r="G88" s="1423"/>
      <c r="H88" s="876"/>
      <c r="I88" s="874"/>
    </row>
    <row r="89" spans="1:9" s="873" customFormat="1" ht="15.75">
      <c r="B89" s="875"/>
      <c r="C89" s="875" t="s">
        <v>33</v>
      </c>
      <c r="D89" s="875"/>
      <c r="E89" s="875"/>
      <c r="F89" s="875"/>
      <c r="G89" s="875"/>
      <c r="H89" s="874"/>
      <c r="I89" s="874"/>
    </row>
    <row r="90" spans="1:9" s="872" customFormat="1"/>
  </sheetData>
  <mergeCells count="12">
    <mergeCell ref="B2:G2"/>
    <mergeCell ref="B3:G3"/>
    <mergeCell ref="B4:B5"/>
    <mergeCell ref="C4:C5"/>
    <mergeCell ref="D4:D5"/>
    <mergeCell ref="E4:E5"/>
    <mergeCell ref="F5:G5"/>
    <mergeCell ref="F6:G6"/>
    <mergeCell ref="F8:G8"/>
    <mergeCell ref="C54:D54"/>
    <mergeCell ref="C87:G87"/>
    <mergeCell ref="C88:G88"/>
  </mergeCells>
  <pageMargins left="0.7" right="0.7" top="0.75" bottom="0.75" header="0.3" footer="0.3"/>
  <pageSetup paperSize="9" scale="50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O75"/>
  <sheetViews>
    <sheetView view="pageBreakPreview" topLeftCell="A19" zoomScale="84" zoomScaleSheetLayoutView="84" workbookViewId="0">
      <selection activeCell="A71" sqref="A71"/>
    </sheetView>
  </sheetViews>
  <sheetFormatPr defaultRowHeight="15"/>
  <cols>
    <col min="1" max="1" width="13.28515625" style="871" customWidth="1"/>
    <col min="2" max="2" width="10.7109375" style="871" customWidth="1"/>
    <col min="3" max="3" width="62.5703125" style="871" customWidth="1"/>
    <col min="4" max="4" width="11.5703125" style="871" customWidth="1"/>
    <col min="5" max="5" width="11.28515625" style="871" customWidth="1"/>
    <col min="6" max="6" width="13.28515625" style="871" customWidth="1"/>
    <col min="7" max="7" width="11.7109375" style="871" customWidth="1"/>
    <col min="8" max="8" width="8.85546875" style="871" customWidth="1"/>
    <col min="9" max="9" width="13" style="871" customWidth="1"/>
    <col min="10" max="16384" width="9.140625" style="871"/>
  </cols>
  <sheetData>
    <row r="1" spans="1:9" s="872" customFormat="1">
      <c r="H1" s="874"/>
      <c r="I1" s="874"/>
    </row>
    <row r="2" spans="1:9" s="872" customFormat="1" ht="15.75">
      <c r="A2" s="929"/>
      <c r="B2" s="1424" t="s">
        <v>0</v>
      </c>
      <c r="C2" s="1424"/>
      <c r="D2" s="1424"/>
      <c r="E2" s="1424"/>
      <c r="F2" s="1424"/>
      <c r="G2" s="1424"/>
      <c r="H2" s="874"/>
      <c r="I2" s="874"/>
    </row>
    <row r="3" spans="1:9" s="872" customFormat="1" ht="12.75" customHeight="1">
      <c r="A3" s="929"/>
      <c r="B3" s="1424"/>
      <c r="C3" s="1424"/>
      <c r="D3" s="1424"/>
      <c r="E3" s="1424"/>
      <c r="F3" s="1424"/>
      <c r="G3" s="1424"/>
      <c r="H3" s="874"/>
      <c r="I3" s="874"/>
    </row>
    <row r="4" spans="1:9" s="872" customFormat="1" ht="30" customHeight="1">
      <c r="A4" s="929"/>
      <c r="B4" s="1425"/>
      <c r="C4" s="1427" t="s">
        <v>1</v>
      </c>
      <c r="D4" s="1429" t="s">
        <v>2</v>
      </c>
      <c r="E4" s="1431" t="s">
        <v>3</v>
      </c>
      <c r="F4" s="927"/>
      <c r="G4" s="926"/>
      <c r="H4" s="874"/>
      <c r="I4" s="874"/>
    </row>
    <row r="5" spans="1:9" s="872" customFormat="1" ht="40.5" customHeight="1">
      <c r="A5" s="936"/>
      <c r="B5" s="1426"/>
      <c r="C5" s="1428"/>
      <c r="D5" s="1430"/>
      <c r="E5" s="1432"/>
      <c r="F5" s="1433" t="s">
        <v>4</v>
      </c>
      <c r="G5" s="1434"/>
      <c r="H5" s="874"/>
      <c r="I5" s="874"/>
    </row>
    <row r="6" spans="1:9" s="872" customFormat="1" ht="15.95" customHeight="1">
      <c r="A6" s="883"/>
      <c r="B6" s="885"/>
      <c r="C6" s="881"/>
      <c r="D6" s="879"/>
      <c r="E6" s="931"/>
      <c r="F6" s="1435" t="s">
        <v>5</v>
      </c>
      <c r="G6" s="1436"/>
      <c r="H6" s="874"/>
      <c r="I6" s="874"/>
    </row>
    <row r="7" spans="1:9" s="872" customFormat="1" ht="15.95" customHeight="1">
      <c r="A7" s="883"/>
      <c r="B7" s="909"/>
      <c r="C7" s="881"/>
      <c r="D7" s="879"/>
      <c r="E7" s="931"/>
      <c r="F7" s="935"/>
      <c r="G7" s="934"/>
      <c r="H7" s="874"/>
      <c r="I7" s="874"/>
    </row>
    <row r="8" spans="1:9" s="872" customFormat="1" ht="15.95" customHeight="1">
      <c r="A8" s="883"/>
      <c r="B8" s="909"/>
      <c r="C8" s="881"/>
      <c r="D8" s="879"/>
      <c r="E8" s="931"/>
      <c r="F8" s="1437"/>
      <c r="G8" s="1438"/>
      <c r="H8" s="874"/>
      <c r="I8" s="874"/>
    </row>
    <row r="9" spans="1:9" s="872" customFormat="1" ht="15.95" customHeight="1">
      <c r="A9" s="883"/>
      <c r="B9" s="909"/>
      <c r="C9" s="882"/>
      <c r="D9" s="879"/>
      <c r="E9" s="931"/>
      <c r="F9" s="927"/>
      <c r="G9" s="930"/>
      <c r="H9" s="874"/>
      <c r="I9" s="874"/>
    </row>
    <row r="10" spans="1:9" s="872" customFormat="1" ht="15.95" customHeight="1">
      <c r="A10" s="933"/>
      <c r="B10" s="932"/>
      <c r="C10" s="881"/>
      <c r="D10" s="879"/>
      <c r="E10" s="931"/>
      <c r="F10" s="927"/>
      <c r="G10" s="930"/>
      <c r="H10" s="874"/>
      <c r="I10" s="874"/>
    </row>
    <row r="11" spans="1:9" s="872" customFormat="1" ht="20.100000000000001" customHeight="1">
      <c r="A11" s="929"/>
      <c r="B11" s="873"/>
      <c r="C11" s="928" t="s">
        <v>126</v>
      </c>
      <c r="D11" s="926"/>
      <c r="E11" s="927"/>
      <c r="F11" s="927"/>
      <c r="G11" s="926"/>
      <c r="H11" s="874"/>
      <c r="I11" s="874"/>
    </row>
    <row r="12" spans="1:9" s="872" customFormat="1" ht="75">
      <c r="A12" s="925" t="s">
        <v>6</v>
      </c>
      <c r="B12" s="923" t="s">
        <v>7</v>
      </c>
      <c r="C12" s="923" t="s">
        <v>8</v>
      </c>
      <c r="D12" s="923" t="s">
        <v>9</v>
      </c>
      <c r="E12" s="921" t="s">
        <v>10</v>
      </c>
      <c r="F12" s="923" t="s">
        <v>11</v>
      </c>
      <c r="G12" s="921" t="s">
        <v>12</v>
      </c>
      <c r="H12" s="874"/>
      <c r="I12" s="874"/>
    </row>
    <row r="13" spans="1:9" s="872" customFormat="1" ht="20.100000000000001" customHeight="1">
      <c r="A13" s="880"/>
      <c r="B13" s="922"/>
      <c r="C13" s="924">
        <v>45245</v>
      </c>
      <c r="D13" s="923"/>
      <c r="E13" s="921"/>
      <c r="F13" s="922"/>
      <c r="G13" s="921"/>
      <c r="H13" s="874"/>
      <c r="I13" s="874"/>
    </row>
    <row r="14" spans="1:9" s="873" customFormat="1" ht="15.95" customHeight="1">
      <c r="A14" s="880"/>
      <c r="B14" s="881"/>
      <c r="C14" s="920"/>
      <c r="D14" s="909"/>
      <c r="E14" s="884"/>
      <c r="F14" s="880"/>
      <c r="G14" s="884"/>
      <c r="H14" s="878"/>
      <c r="I14" s="877"/>
    </row>
    <row r="15" spans="1:9" s="1016" customFormat="1" ht="20.100000000000001" customHeight="1">
      <c r="A15" s="1008"/>
      <c r="B15" s="1009"/>
      <c r="C15" s="1010" t="s">
        <v>49</v>
      </c>
      <c r="D15" s="1011"/>
      <c r="E15" s="1012"/>
      <c r="F15" s="1008"/>
      <c r="G15" s="1013"/>
      <c r="H15" s="1014"/>
      <c r="I15" s="1015"/>
    </row>
    <row r="16" spans="1:9" s="1027" customFormat="1" ht="15" customHeight="1">
      <c r="A16" s="1018"/>
      <c r="B16" s="1019" t="s">
        <v>106</v>
      </c>
      <c r="C16" s="1020" t="s">
        <v>155</v>
      </c>
      <c r="D16" s="1021"/>
      <c r="E16" s="1022"/>
      <c r="F16" s="1023"/>
      <c r="G16" s="1024"/>
      <c r="H16" s="1025"/>
      <c r="I16" s="1026"/>
    </row>
    <row r="17" spans="1:9" s="1027" customFormat="1" ht="15.95" customHeight="1">
      <c r="A17" s="1018">
        <f>E17*F17</f>
        <v>300.14400000000001</v>
      </c>
      <c r="B17" s="1028">
        <v>32</v>
      </c>
      <c r="C17" s="1021" t="s">
        <v>123</v>
      </c>
      <c r="D17" s="1028">
        <v>26</v>
      </c>
      <c r="E17" s="1024">
        <f t="shared" ref="E17:E25" si="0">D17*B17/1000</f>
        <v>0.83199999999999996</v>
      </c>
      <c r="F17" s="1018">
        <v>360.75</v>
      </c>
      <c r="G17" s="1029">
        <f>E17</f>
        <v>0.83199999999999996</v>
      </c>
      <c r="H17" s="1025">
        <f t="shared" ref="H17:H27" si="1">D17*B17/1000</f>
        <v>0.83199999999999996</v>
      </c>
      <c r="I17" s="1026">
        <f t="shared" ref="I17:I27" si="2">G17*F17</f>
        <v>300.14400000000001</v>
      </c>
    </row>
    <row r="18" spans="1:9" s="1037" customFormat="1">
      <c r="A18" s="1030">
        <f t="shared" ref="A18:A25" si="3">E18*F18</f>
        <v>46.400000000000006</v>
      </c>
      <c r="B18" s="1028">
        <v>32</v>
      </c>
      <c r="C18" s="1031" t="s">
        <v>98</v>
      </c>
      <c r="D18" s="1032">
        <v>50</v>
      </c>
      <c r="E18" s="1033">
        <f t="shared" si="0"/>
        <v>1.6</v>
      </c>
      <c r="F18" s="1030">
        <v>29</v>
      </c>
      <c r="G18" s="1034">
        <f>E18</f>
        <v>1.6</v>
      </c>
      <c r="H18" s="1035">
        <f t="shared" si="1"/>
        <v>1.6</v>
      </c>
      <c r="I18" s="1036">
        <f t="shared" si="2"/>
        <v>46.400000000000006</v>
      </c>
    </row>
    <row r="19" spans="1:9" s="1027" customFormat="1" ht="15" customHeight="1">
      <c r="A19" s="1018">
        <f t="shared" si="3"/>
        <v>34.816000000000003</v>
      </c>
      <c r="B19" s="1028">
        <v>32</v>
      </c>
      <c r="C19" s="1021" t="s">
        <v>103</v>
      </c>
      <c r="D19" s="1028">
        <v>34</v>
      </c>
      <c r="E19" s="1024">
        <f t="shared" si="0"/>
        <v>1.0880000000000001</v>
      </c>
      <c r="F19" s="1018">
        <v>32</v>
      </c>
      <c r="G19" s="1029">
        <f>E19+E38</f>
        <v>7.1360000000000001</v>
      </c>
      <c r="H19" s="1025">
        <f t="shared" si="1"/>
        <v>1.0880000000000001</v>
      </c>
      <c r="I19" s="1026">
        <f t="shared" si="2"/>
        <v>228.352</v>
      </c>
    </row>
    <row r="20" spans="1:9" s="1027" customFormat="1" ht="15" customHeight="1">
      <c r="A20" s="1018">
        <f t="shared" si="3"/>
        <v>12.16</v>
      </c>
      <c r="B20" s="1028">
        <v>32</v>
      </c>
      <c r="C20" s="1021" t="s">
        <v>88</v>
      </c>
      <c r="D20" s="1028">
        <v>10</v>
      </c>
      <c r="E20" s="1024">
        <f t="shared" si="0"/>
        <v>0.32</v>
      </c>
      <c r="F20" s="1018">
        <v>38</v>
      </c>
      <c r="G20" s="1029">
        <f>E20</f>
        <v>0.32</v>
      </c>
      <c r="H20" s="1025">
        <f t="shared" si="1"/>
        <v>0.32</v>
      </c>
      <c r="I20" s="1026">
        <f t="shared" si="2"/>
        <v>12.16</v>
      </c>
    </row>
    <row r="21" spans="1:9" s="1027" customFormat="1" ht="15" customHeight="1">
      <c r="A21" s="1018">
        <f t="shared" si="3"/>
        <v>11.686399999999999</v>
      </c>
      <c r="B21" s="1028">
        <v>32</v>
      </c>
      <c r="C21" s="1021" t="s">
        <v>17</v>
      </c>
      <c r="D21" s="1028">
        <v>4</v>
      </c>
      <c r="E21" s="1024">
        <f t="shared" si="0"/>
        <v>0.128</v>
      </c>
      <c r="F21" s="1018">
        <v>91.3</v>
      </c>
      <c r="G21" s="1029">
        <f>E21+E32</f>
        <v>0.25600000000000001</v>
      </c>
      <c r="H21" s="1025">
        <f t="shared" si="1"/>
        <v>0.128</v>
      </c>
      <c r="I21" s="1026">
        <f t="shared" si="2"/>
        <v>23.372799999999998</v>
      </c>
    </row>
    <row r="22" spans="1:9" s="1027" customFormat="1" ht="15" customHeight="1">
      <c r="A22" s="1018">
        <f t="shared" si="3"/>
        <v>9.2799999999999994</v>
      </c>
      <c r="B22" s="1028">
        <v>32</v>
      </c>
      <c r="C22" s="1021" t="s">
        <v>99</v>
      </c>
      <c r="D22" s="1028">
        <v>10</v>
      </c>
      <c r="E22" s="1024">
        <f t="shared" si="0"/>
        <v>0.32</v>
      </c>
      <c r="F22" s="1018">
        <v>29</v>
      </c>
      <c r="G22" s="1029">
        <f>E22</f>
        <v>0.32</v>
      </c>
      <c r="H22" s="1025">
        <f t="shared" si="1"/>
        <v>0.32</v>
      </c>
      <c r="I22" s="1026">
        <f t="shared" si="2"/>
        <v>9.2799999999999994</v>
      </c>
    </row>
    <row r="23" spans="1:9" s="1016" customFormat="1" ht="15.95" customHeight="1">
      <c r="A23" s="1018">
        <f t="shared" si="3"/>
        <v>6.4</v>
      </c>
      <c r="B23" s="1028">
        <v>32</v>
      </c>
      <c r="C23" s="1038" t="s">
        <v>19</v>
      </c>
      <c r="D23" s="1011">
        <v>2</v>
      </c>
      <c r="E23" s="1012">
        <f>B23*D23/1000</f>
        <v>6.4000000000000001E-2</v>
      </c>
      <c r="F23" s="1039">
        <v>100</v>
      </c>
      <c r="G23" s="1029">
        <f>E23</f>
        <v>6.4000000000000001E-2</v>
      </c>
      <c r="H23" s="1014">
        <f t="shared" si="1"/>
        <v>6.4000000000000001E-2</v>
      </c>
      <c r="I23" s="1015">
        <f t="shared" si="2"/>
        <v>6.4</v>
      </c>
    </row>
    <row r="24" spans="1:9" s="1047" customFormat="1">
      <c r="A24" s="1040">
        <f>E24*F24</f>
        <v>63.2</v>
      </c>
      <c r="B24" s="1028">
        <v>32</v>
      </c>
      <c r="C24" s="1041" t="s">
        <v>101</v>
      </c>
      <c r="D24" s="1042">
        <v>12.5</v>
      </c>
      <c r="E24" s="1043">
        <f>D24*B24/1000</f>
        <v>0.4</v>
      </c>
      <c r="F24" s="1040">
        <v>158</v>
      </c>
      <c r="G24" s="1044">
        <f>E24</f>
        <v>0.4</v>
      </c>
      <c r="H24" s="1045">
        <f>D24*B24/1000</f>
        <v>0.4</v>
      </c>
      <c r="I24" s="1046">
        <f>G24*F24</f>
        <v>63.2</v>
      </c>
    </row>
    <row r="25" spans="1:9" s="1027" customFormat="1" ht="15" customHeight="1">
      <c r="A25" s="1018">
        <f t="shared" si="3"/>
        <v>0.67200000000000004</v>
      </c>
      <c r="B25" s="1028">
        <v>32</v>
      </c>
      <c r="C25" s="1021" t="s">
        <v>37</v>
      </c>
      <c r="D25" s="1028">
        <v>1</v>
      </c>
      <c r="E25" s="1024">
        <f t="shared" si="0"/>
        <v>3.2000000000000001E-2</v>
      </c>
      <c r="F25" s="1018">
        <v>21</v>
      </c>
      <c r="G25" s="1029">
        <f>E25+E33+E41</f>
        <v>9.6000000000000002E-2</v>
      </c>
      <c r="H25" s="1025">
        <f t="shared" si="1"/>
        <v>3.2000000000000001E-2</v>
      </c>
      <c r="I25" s="1026">
        <f t="shared" si="2"/>
        <v>2.016</v>
      </c>
    </row>
    <row r="26" spans="1:9" s="1027" customFormat="1" ht="15" customHeight="1">
      <c r="A26" s="1018">
        <f>SUM(A17:A25)</f>
        <v>484.75839999999999</v>
      </c>
      <c r="B26" s="1028"/>
      <c r="C26" s="1021" t="s">
        <v>21</v>
      </c>
      <c r="D26" s="1028"/>
      <c r="E26" s="1024"/>
      <c r="F26" s="1018"/>
      <c r="G26" s="1029"/>
      <c r="H26" s="1025">
        <f t="shared" si="1"/>
        <v>0</v>
      </c>
      <c r="I26" s="1026">
        <f t="shared" si="2"/>
        <v>0</v>
      </c>
    </row>
    <row r="27" spans="1:9" s="1027" customFormat="1" ht="15" customHeight="1">
      <c r="A27" s="1048">
        <f>A26/B25</f>
        <v>15.1487</v>
      </c>
      <c r="B27" s="1021"/>
      <c r="C27" s="1021" t="s">
        <v>22</v>
      </c>
      <c r="D27" s="1028"/>
      <c r="E27" s="1024"/>
      <c r="F27" s="1048">
        <f>A27</f>
        <v>15.1487</v>
      </c>
      <c r="G27" s="1029"/>
      <c r="H27" s="1025">
        <f t="shared" si="1"/>
        <v>0</v>
      </c>
      <c r="I27" s="1026">
        <f t="shared" si="2"/>
        <v>0</v>
      </c>
    </row>
    <row r="28" spans="1:9" s="1027" customFormat="1" ht="15" customHeight="1">
      <c r="A28" s="1048"/>
      <c r="B28" s="1021"/>
      <c r="C28" s="1049"/>
      <c r="D28" s="1050"/>
      <c r="E28" s="1024"/>
      <c r="F28" s="1048"/>
      <c r="G28" s="1029"/>
      <c r="H28" s="1025"/>
      <c r="I28" s="1026"/>
    </row>
    <row r="29" spans="1:9" s="873" customFormat="1" ht="15.95" customHeight="1">
      <c r="A29" s="886"/>
      <c r="B29" s="891" t="s">
        <v>153</v>
      </c>
      <c r="C29" s="1439" t="s">
        <v>152</v>
      </c>
      <c r="D29" s="1440"/>
      <c r="E29" s="884"/>
      <c r="F29" s="885"/>
      <c r="G29" s="884"/>
      <c r="H29" s="878"/>
      <c r="I29" s="877"/>
    </row>
    <row r="30" spans="1:9" s="873" customFormat="1" ht="15.95" customHeight="1">
      <c r="A30" s="886">
        <f t="shared" ref="A30:A33" si="4">E30*F30</f>
        <v>1189.76</v>
      </c>
      <c r="B30" s="885">
        <v>32</v>
      </c>
      <c r="C30" s="881" t="s">
        <v>151</v>
      </c>
      <c r="D30" s="885">
        <v>169</v>
      </c>
      <c r="E30" s="884">
        <f>B30*D30/1000</f>
        <v>5.4080000000000004</v>
      </c>
      <c r="F30" s="886">
        <v>220</v>
      </c>
      <c r="G30" s="908">
        <f>E30</f>
        <v>5.4080000000000004</v>
      </c>
      <c r="H30" s="878">
        <f>D30*B30/1000</f>
        <v>5.4080000000000004</v>
      </c>
      <c r="I30" s="877">
        <f>G30*F30</f>
        <v>1189.76</v>
      </c>
    </row>
    <row r="31" spans="1:9" s="873" customFormat="1" ht="15.95" customHeight="1">
      <c r="A31" s="886">
        <f t="shared" si="4"/>
        <v>192</v>
      </c>
      <c r="B31" s="885">
        <v>32</v>
      </c>
      <c r="C31" s="888" t="s">
        <v>34</v>
      </c>
      <c r="D31" s="885">
        <v>10</v>
      </c>
      <c r="E31" s="884">
        <f>D31*B31/1000</f>
        <v>0.32</v>
      </c>
      <c r="F31" s="886">
        <v>600</v>
      </c>
      <c r="G31" s="908">
        <f>E31+E39</f>
        <v>0.48</v>
      </c>
      <c r="H31" s="878">
        <f t="shared" ref="H31" si="5">D31*B31/1000</f>
        <v>0.32</v>
      </c>
      <c r="I31" s="877">
        <f t="shared" ref="I31" si="6">G31*F31</f>
        <v>288</v>
      </c>
    </row>
    <row r="32" spans="1:9" s="913" customFormat="1" ht="15.95" customHeight="1">
      <c r="A32" s="886">
        <f t="shared" si="4"/>
        <v>11.686399999999999</v>
      </c>
      <c r="B32" s="885">
        <v>32</v>
      </c>
      <c r="C32" s="919" t="s">
        <v>17</v>
      </c>
      <c r="D32" s="918">
        <v>4</v>
      </c>
      <c r="E32" s="917">
        <f>D32*B32/1000</f>
        <v>0.128</v>
      </c>
      <c r="F32" s="916">
        <v>91.3</v>
      </c>
      <c r="G32" s="908"/>
      <c r="H32" s="915">
        <f>D32*B32/1000</f>
        <v>0.128</v>
      </c>
      <c r="I32" s="914">
        <f>G32*F32</f>
        <v>0</v>
      </c>
    </row>
    <row r="33" spans="1:15" s="873" customFormat="1" ht="15.95" customHeight="1">
      <c r="A33" s="886">
        <f t="shared" si="4"/>
        <v>0.67200000000000004</v>
      </c>
      <c r="B33" s="885">
        <v>32</v>
      </c>
      <c r="C33" s="888" t="s">
        <v>20</v>
      </c>
      <c r="D33" s="885">
        <v>1</v>
      </c>
      <c r="E33" s="884">
        <f>B33*D33/1000</f>
        <v>3.2000000000000001E-2</v>
      </c>
      <c r="F33" s="886">
        <v>21</v>
      </c>
      <c r="G33" s="908"/>
      <c r="H33" s="878">
        <f>D33*B33/1000</f>
        <v>3.2000000000000001E-2</v>
      </c>
      <c r="I33" s="877">
        <f>G33*F33</f>
        <v>0</v>
      </c>
    </row>
    <row r="34" spans="1:15" s="873" customFormat="1" ht="15.95" customHeight="1">
      <c r="A34" s="886">
        <f>SUM(A30:A33)</f>
        <v>1394.1184000000001</v>
      </c>
      <c r="B34" s="885"/>
      <c r="C34" s="912" t="s">
        <v>21</v>
      </c>
      <c r="D34" s="885"/>
      <c r="E34" s="884"/>
      <c r="F34" s="886"/>
      <c r="G34" s="911"/>
      <c r="H34" s="878">
        <f>D34*B34/1000</f>
        <v>0</v>
      </c>
      <c r="I34" s="877">
        <f>G34*F34</f>
        <v>0</v>
      </c>
    </row>
    <row r="35" spans="1:15" s="873" customFormat="1" ht="15.95" customHeight="1">
      <c r="A35" s="880">
        <f>A34/B30</f>
        <v>43.566200000000002</v>
      </c>
      <c r="B35" s="885"/>
      <c r="C35" s="912" t="s">
        <v>22</v>
      </c>
      <c r="D35" s="885"/>
      <c r="E35" s="884"/>
      <c r="F35" s="880">
        <f>A35</f>
        <v>43.566200000000002</v>
      </c>
      <c r="G35" s="911"/>
      <c r="H35" s="878">
        <f>D35*B35/1000</f>
        <v>0</v>
      </c>
      <c r="I35" s="877">
        <f>G35*F35</f>
        <v>0</v>
      </c>
    </row>
    <row r="36" spans="1:15" s="873" customFormat="1" ht="15.95" customHeight="1">
      <c r="A36" s="880"/>
      <c r="B36" s="885"/>
      <c r="C36" s="910"/>
      <c r="D36" s="909"/>
      <c r="E36" s="884"/>
      <c r="F36" s="880"/>
      <c r="G36" s="908"/>
      <c r="H36" s="878"/>
      <c r="I36" s="877"/>
    </row>
    <row r="37" spans="1:15" s="873" customFormat="1" ht="15.95" customHeight="1">
      <c r="A37" s="892"/>
      <c r="B37" s="891">
        <v>150</v>
      </c>
      <c r="C37" s="890" t="s">
        <v>113</v>
      </c>
      <c r="D37" s="881"/>
      <c r="E37" s="879"/>
      <c r="F37" s="889"/>
      <c r="G37" s="884"/>
      <c r="H37" s="878"/>
      <c r="I37" s="877"/>
      <c r="O37" s="873" t="s">
        <v>23</v>
      </c>
    </row>
    <row r="38" spans="1:15" s="873" customFormat="1" ht="15.95" customHeight="1">
      <c r="A38" s="886">
        <f>E38*F38</f>
        <v>193.536</v>
      </c>
      <c r="B38" s="885">
        <v>32</v>
      </c>
      <c r="C38" s="888" t="s">
        <v>103</v>
      </c>
      <c r="D38" s="885">
        <v>189</v>
      </c>
      <c r="E38" s="884">
        <f>D38*B38/1000</f>
        <v>6.048</v>
      </c>
      <c r="F38" s="886">
        <v>32</v>
      </c>
      <c r="G38" s="887"/>
      <c r="H38" s="878">
        <f t="shared" ref="H38:H43" si="7">D38*B38/1000</f>
        <v>6.048</v>
      </c>
      <c r="I38" s="877">
        <f t="shared" ref="I38:I43" si="8">G38*F38</f>
        <v>0</v>
      </c>
    </row>
    <row r="39" spans="1:15" s="873" customFormat="1" ht="15.95" customHeight="1">
      <c r="A39" s="886">
        <f t="shared" ref="A39:A41" si="9">E39*F39</f>
        <v>96</v>
      </c>
      <c r="B39" s="885">
        <v>32</v>
      </c>
      <c r="C39" s="888" t="s">
        <v>34</v>
      </c>
      <c r="D39" s="885">
        <v>5</v>
      </c>
      <c r="E39" s="884">
        <f>D39*B39/1000</f>
        <v>0.16</v>
      </c>
      <c r="F39" s="886">
        <v>600</v>
      </c>
      <c r="G39" s="908"/>
      <c r="H39" s="878">
        <f t="shared" si="7"/>
        <v>0.16</v>
      </c>
      <c r="I39" s="877">
        <f t="shared" si="8"/>
        <v>0</v>
      </c>
    </row>
    <row r="40" spans="1:15" s="873" customFormat="1" ht="15.95" customHeight="1">
      <c r="A40" s="886">
        <f t="shared" si="9"/>
        <v>47.3</v>
      </c>
      <c r="B40" s="885">
        <v>32</v>
      </c>
      <c r="C40" s="888" t="s">
        <v>114</v>
      </c>
      <c r="D40" s="885">
        <v>31.25</v>
      </c>
      <c r="E40" s="884">
        <f>D40*B40/1000</f>
        <v>1</v>
      </c>
      <c r="F40" s="886">
        <v>47.3</v>
      </c>
      <c r="G40" s="908">
        <f>E40</f>
        <v>1</v>
      </c>
      <c r="H40" s="878">
        <f t="shared" si="7"/>
        <v>1</v>
      </c>
      <c r="I40" s="877">
        <f t="shared" si="8"/>
        <v>47.3</v>
      </c>
    </row>
    <row r="41" spans="1:15" s="873" customFormat="1" ht="15.95" customHeight="1">
      <c r="A41" s="886">
        <f t="shared" si="9"/>
        <v>0.67200000000000004</v>
      </c>
      <c r="B41" s="885">
        <v>32</v>
      </c>
      <c r="C41" s="888" t="s">
        <v>20</v>
      </c>
      <c r="D41" s="885">
        <v>1</v>
      </c>
      <c r="E41" s="884">
        <f>B41*D41/1000</f>
        <v>3.2000000000000001E-2</v>
      </c>
      <c r="F41" s="886">
        <v>21</v>
      </c>
      <c r="G41" s="908"/>
      <c r="H41" s="878">
        <f t="shared" si="7"/>
        <v>3.2000000000000001E-2</v>
      </c>
      <c r="I41" s="877">
        <f t="shared" si="8"/>
        <v>0</v>
      </c>
    </row>
    <row r="42" spans="1:15" s="873" customFormat="1" ht="15.95" customHeight="1">
      <c r="A42" s="886">
        <f>SUM(A38:A41)</f>
        <v>337.50800000000004</v>
      </c>
      <c r="B42" s="881"/>
      <c r="C42" s="881" t="s">
        <v>21</v>
      </c>
      <c r="D42" s="885"/>
      <c r="E42" s="884"/>
      <c r="F42" s="886"/>
      <c r="G42" s="879"/>
      <c r="H42" s="878">
        <f t="shared" si="7"/>
        <v>0</v>
      </c>
      <c r="I42" s="877">
        <f t="shared" si="8"/>
        <v>0</v>
      </c>
    </row>
    <row r="43" spans="1:15" s="873" customFormat="1" ht="15.95" customHeight="1">
      <c r="A43" s="880">
        <f>A42/B41</f>
        <v>10.547125000000001</v>
      </c>
      <c r="B43" s="882"/>
      <c r="C43" s="881" t="s">
        <v>22</v>
      </c>
      <c r="D43" s="885"/>
      <c r="E43" s="884"/>
      <c r="F43" s="880">
        <f>A43</f>
        <v>10.547125000000001</v>
      </c>
      <c r="G43" s="879"/>
      <c r="H43" s="878">
        <f t="shared" si="7"/>
        <v>0</v>
      </c>
      <c r="I43" s="877">
        <f t="shared" si="8"/>
        <v>0</v>
      </c>
    </row>
    <row r="44" spans="1:15" s="893" customFormat="1" ht="15.95" customHeight="1">
      <c r="A44" s="897"/>
      <c r="B44" s="901"/>
      <c r="C44" s="900"/>
      <c r="D44" s="899"/>
      <c r="E44" s="898"/>
      <c r="F44" s="897"/>
      <c r="G44" s="896"/>
      <c r="H44" s="895"/>
      <c r="I44" s="894"/>
    </row>
    <row r="45" spans="1:15" s="893" customFormat="1" ht="15.95" customHeight="1">
      <c r="A45" s="907"/>
      <c r="B45" s="906">
        <v>40</v>
      </c>
      <c r="C45" s="905" t="s">
        <v>150</v>
      </c>
      <c r="D45" s="900"/>
      <c r="E45" s="896"/>
      <c r="F45" s="904"/>
      <c r="G45" s="896"/>
      <c r="H45" s="895"/>
      <c r="I45" s="894"/>
    </row>
    <row r="46" spans="1:15" s="893" customFormat="1" ht="15.95" customHeight="1">
      <c r="A46" s="902">
        <f>E46*F46</f>
        <v>166.32</v>
      </c>
      <c r="B46" s="899">
        <v>32</v>
      </c>
      <c r="C46" s="903" t="s">
        <v>149</v>
      </c>
      <c r="D46" s="899">
        <v>61.875</v>
      </c>
      <c r="E46" s="898">
        <f>D46*B46/1000</f>
        <v>1.98</v>
      </c>
      <c r="F46" s="902">
        <v>84</v>
      </c>
      <c r="G46" s="937">
        <f>E46</f>
        <v>1.98</v>
      </c>
      <c r="H46" s="895">
        <f>D46*B46/1000</f>
        <v>1.98</v>
      </c>
      <c r="I46" s="894">
        <f>G46*F46</f>
        <v>166.32</v>
      </c>
    </row>
    <row r="47" spans="1:15" s="893" customFormat="1" ht="15.95" customHeight="1">
      <c r="A47" s="902">
        <f>SUM(A46)</f>
        <v>166.32</v>
      </c>
      <c r="B47" s="900"/>
      <c r="C47" s="900" t="s">
        <v>21</v>
      </c>
      <c r="D47" s="899"/>
      <c r="E47" s="898"/>
      <c r="F47" s="902"/>
      <c r="G47" s="896"/>
      <c r="H47" s="895">
        <f>D47*B47/1000</f>
        <v>0</v>
      </c>
      <c r="I47" s="894">
        <f>G47*F47</f>
        <v>0</v>
      </c>
    </row>
    <row r="48" spans="1:15" s="893" customFormat="1" ht="15.95" customHeight="1">
      <c r="A48" s="897">
        <f>A47/B46</f>
        <v>5.1974999999999998</v>
      </c>
      <c r="B48" s="901"/>
      <c r="C48" s="900" t="s">
        <v>22</v>
      </c>
      <c r="D48" s="899"/>
      <c r="E48" s="898"/>
      <c r="F48" s="897">
        <f>A48</f>
        <v>5.1974999999999998</v>
      </c>
      <c r="G48" s="896"/>
      <c r="H48" s="895">
        <f>D48*B48/1000</f>
        <v>0</v>
      </c>
      <c r="I48" s="894">
        <f>G48*F48</f>
        <v>0</v>
      </c>
    </row>
    <row r="49" spans="1:15" s="893" customFormat="1" ht="15.95" customHeight="1">
      <c r="A49" s="897"/>
      <c r="B49" s="901"/>
      <c r="C49" s="900"/>
      <c r="D49" s="899"/>
      <c r="E49" s="898"/>
      <c r="F49" s="897"/>
      <c r="G49" s="896"/>
      <c r="H49" s="895"/>
      <c r="I49" s="894"/>
    </row>
    <row r="50" spans="1:15" s="873" customFormat="1" ht="15.95" customHeight="1">
      <c r="A50" s="892"/>
      <c r="B50" s="891">
        <v>200</v>
      </c>
      <c r="C50" s="890" t="s">
        <v>148</v>
      </c>
      <c r="D50" s="881"/>
      <c r="E50" s="879"/>
      <c r="F50" s="889"/>
      <c r="G50" s="884"/>
      <c r="H50" s="878"/>
      <c r="I50" s="877"/>
      <c r="O50" s="873" t="s">
        <v>23</v>
      </c>
    </row>
    <row r="51" spans="1:15" s="873" customFormat="1" ht="15.95" customHeight="1">
      <c r="A51" s="886">
        <f>E51*F51</f>
        <v>476</v>
      </c>
      <c r="B51" s="885">
        <v>32</v>
      </c>
      <c r="C51" s="888" t="s">
        <v>148</v>
      </c>
      <c r="D51" s="885">
        <v>218.75</v>
      </c>
      <c r="E51" s="884">
        <f>D51*B51/1000</f>
        <v>7</v>
      </c>
      <c r="F51" s="886">
        <v>68</v>
      </c>
      <c r="G51" s="887">
        <f>E51</f>
        <v>7</v>
      </c>
      <c r="H51" s="878">
        <f>D51*B51/1000</f>
        <v>7</v>
      </c>
      <c r="I51" s="877">
        <f>G51*F51</f>
        <v>476</v>
      </c>
    </row>
    <row r="52" spans="1:15" s="873" customFormat="1" ht="15.95" customHeight="1">
      <c r="A52" s="886">
        <f>SUM(A51:A51)</f>
        <v>476</v>
      </c>
      <c r="B52" s="881"/>
      <c r="C52" s="881" t="s">
        <v>21</v>
      </c>
      <c r="D52" s="885"/>
      <c r="E52" s="884"/>
      <c r="F52" s="886"/>
      <c r="G52" s="879"/>
      <c r="H52" s="878">
        <f>D52*B52/1000</f>
        <v>0</v>
      </c>
      <c r="I52" s="877">
        <f>G52*F52</f>
        <v>0</v>
      </c>
    </row>
    <row r="53" spans="1:15" s="873" customFormat="1" ht="15.95" customHeight="1">
      <c r="A53" s="880">
        <f>A52/B51</f>
        <v>14.875</v>
      </c>
      <c r="B53" s="882"/>
      <c r="C53" s="881" t="s">
        <v>22</v>
      </c>
      <c r="D53" s="885"/>
      <c r="E53" s="884"/>
      <c r="F53" s="880">
        <f>A53</f>
        <v>14.875</v>
      </c>
      <c r="G53" s="879"/>
      <c r="H53" s="878">
        <f>D53*B53/1000</f>
        <v>0</v>
      </c>
      <c r="I53" s="877">
        <f>G53*F53</f>
        <v>0</v>
      </c>
    </row>
    <row r="54" spans="1:15" s="109" customFormat="1" ht="15.95" customHeight="1">
      <c r="A54" s="117"/>
      <c r="B54" s="114"/>
      <c r="C54" s="119"/>
      <c r="D54" s="120"/>
      <c r="E54" s="104"/>
      <c r="F54" s="117"/>
      <c r="G54" s="104"/>
      <c r="H54" s="107"/>
      <c r="I54" s="108"/>
    </row>
    <row r="55" spans="1:15" s="1016" customFormat="1" ht="15.95" customHeight="1">
      <c r="A55" s="1051"/>
      <c r="B55" s="1052">
        <v>30</v>
      </c>
      <c r="C55" s="1053" t="s">
        <v>127</v>
      </c>
      <c r="D55" s="1054"/>
      <c r="E55" s="1013"/>
      <c r="F55" s="1055"/>
      <c r="G55" s="1013"/>
      <c r="H55" s="1014"/>
      <c r="I55" s="1015"/>
    </row>
    <row r="56" spans="1:15" s="1016" customFormat="1" ht="15.95" customHeight="1">
      <c r="A56" s="1039">
        <f>E56*F56</f>
        <v>148.79999999999998</v>
      </c>
      <c r="B56" s="1011">
        <v>32</v>
      </c>
      <c r="C56" s="1038" t="s">
        <v>127</v>
      </c>
      <c r="D56" s="1011">
        <v>30</v>
      </c>
      <c r="E56" s="1012">
        <f>D56*B56/1000</f>
        <v>0.96</v>
      </c>
      <c r="F56" s="1039">
        <v>155</v>
      </c>
      <c r="G56" s="1056">
        <f>E56+E74</f>
        <v>0.96</v>
      </c>
      <c r="H56" s="1014">
        <f>D56*B56/1000</f>
        <v>0.96</v>
      </c>
      <c r="I56" s="1015">
        <f>G56*F56</f>
        <v>148.79999999999998</v>
      </c>
    </row>
    <row r="57" spans="1:15" s="1016" customFormat="1" ht="15.95" customHeight="1">
      <c r="A57" s="1039">
        <f>SUM(A56)</f>
        <v>148.79999999999998</v>
      </c>
      <c r="B57" s="1054"/>
      <c r="C57" s="1054" t="s">
        <v>21</v>
      </c>
      <c r="D57" s="1011"/>
      <c r="E57" s="1012"/>
      <c r="F57" s="1039"/>
      <c r="G57" s="1013"/>
      <c r="H57" s="1014">
        <f>D57*B57/1000</f>
        <v>0</v>
      </c>
      <c r="I57" s="1015">
        <f>G57*F57</f>
        <v>0</v>
      </c>
    </row>
    <row r="58" spans="1:15" s="1016" customFormat="1" ht="15.95" customHeight="1">
      <c r="A58" s="1008">
        <f>A57/B56</f>
        <v>4.6499999999999995</v>
      </c>
      <c r="B58" s="1009"/>
      <c r="C58" s="1054" t="s">
        <v>22</v>
      </c>
      <c r="D58" s="1011"/>
      <c r="E58" s="1012"/>
      <c r="F58" s="1008">
        <f>A58</f>
        <v>4.6499999999999995</v>
      </c>
      <c r="G58" s="1013"/>
      <c r="H58" s="1014">
        <f>D58*B58/1000</f>
        <v>0</v>
      </c>
      <c r="I58" s="1015">
        <f>G58*F58</f>
        <v>0</v>
      </c>
    </row>
    <row r="59" spans="1:15" s="956" customFormat="1" ht="15.95" customHeight="1">
      <c r="A59" s="961"/>
      <c r="B59" s="952"/>
      <c r="C59" s="946"/>
      <c r="D59" s="945"/>
      <c r="E59" s="965"/>
      <c r="F59" s="961"/>
      <c r="G59" s="947"/>
      <c r="H59" s="966"/>
      <c r="I59" s="967"/>
    </row>
    <row r="60" spans="1:15" s="873" customFormat="1" ht="15.95" customHeight="1">
      <c r="A60" s="892"/>
      <c r="B60" s="891">
        <v>25</v>
      </c>
      <c r="C60" s="890" t="s">
        <v>26</v>
      </c>
      <c r="D60" s="881"/>
      <c r="E60" s="879"/>
      <c r="F60" s="889"/>
      <c r="G60" s="879"/>
      <c r="H60" s="878"/>
      <c r="I60" s="877"/>
    </row>
    <row r="61" spans="1:15" s="873" customFormat="1" ht="15.95" customHeight="1">
      <c r="A61" s="886">
        <f>E61*F61</f>
        <v>56.064</v>
      </c>
      <c r="B61" s="885">
        <v>32</v>
      </c>
      <c r="C61" s="888" t="s">
        <v>27</v>
      </c>
      <c r="D61" s="885">
        <v>24</v>
      </c>
      <c r="E61" s="884">
        <f>D61*B61/1000</f>
        <v>0.76800000000000002</v>
      </c>
      <c r="F61" s="886">
        <v>73</v>
      </c>
      <c r="G61" s="887">
        <f>E61</f>
        <v>0.76800000000000002</v>
      </c>
      <c r="H61" s="878">
        <f>D61*B61/1000</f>
        <v>0.76800000000000002</v>
      </c>
      <c r="I61" s="877">
        <f>G61*F61</f>
        <v>56.064</v>
      </c>
    </row>
    <row r="62" spans="1:15" s="873" customFormat="1" ht="15.95" customHeight="1">
      <c r="A62" s="886">
        <f>SUM(A61:A61)</f>
        <v>56.064</v>
      </c>
      <c r="B62" s="881"/>
      <c r="C62" s="881" t="s">
        <v>21</v>
      </c>
      <c r="D62" s="885"/>
      <c r="E62" s="884"/>
      <c r="F62" s="886"/>
      <c r="G62" s="879"/>
      <c r="H62" s="878">
        <f>D62*B62/1000</f>
        <v>0</v>
      </c>
      <c r="I62" s="877">
        <f>G62*F62</f>
        <v>0</v>
      </c>
    </row>
    <row r="63" spans="1:15" s="873" customFormat="1" ht="15.95" customHeight="1">
      <c r="A63" s="880">
        <f>A62/B61</f>
        <v>1.752</v>
      </c>
      <c r="B63" s="882"/>
      <c r="C63" s="881" t="s">
        <v>22</v>
      </c>
      <c r="D63" s="885"/>
      <c r="E63" s="884"/>
      <c r="F63" s="880">
        <f>A63</f>
        <v>1.752</v>
      </c>
      <c r="G63" s="879"/>
      <c r="H63" s="878">
        <f>D63*B63/1000</f>
        <v>0</v>
      </c>
      <c r="I63" s="877">
        <f>G63*F63</f>
        <v>0</v>
      </c>
    </row>
    <row r="64" spans="1:15" s="873" customFormat="1" ht="15.95" customHeight="1">
      <c r="A64" s="880"/>
      <c r="B64" s="882"/>
      <c r="C64" s="881"/>
      <c r="D64" s="885"/>
      <c r="E64" s="884"/>
      <c r="F64" s="880"/>
      <c r="G64" s="879"/>
      <c r="H64" s="878"/>
      <c r="I64" s="877"/>
    </row>
    <row r="65" spans="1:9" s="873" customFormat="1" ht="15.95" customHeight="1">
      <c r="A65" s="892"/>
      <c r="B65" s="891">
        <v>25</v>
      </c>
      <c r="C65" s="890" t="s">
        <v>28</v>
      </c>
      <c r="D65" s="881"/>
      <c r="E65" s="879"/>
      <c r="F65" s="889"/>
      <c r="G65" s="879"/>
      <c r="H65" s="878"/>
      <c r="I65" s="877"/>
    </row>
    <row r="66" spans="1:9" s="873" customFormat="1" ht="15.95" customHeight="1">
      <c r="A66" s="886">
        <f>E66*F66</f>
        <v>56.800000000000004</v>
      </c>
      <c r="B66" s="885">
        <v>32</v>
      </c>
      <c r="C66" s="888" t="s">
        <v>29</v>
      </c>
      <c r="D66" s="885">
        <v>25</v>
      </c>
      <c r="E66" s="884">
        <f>D66*B66/1000</f>
        <v>0.8</v>
      </c>
      <c r="F66" s="886">
        <v>71</v>
      </c>
      <c r="G66" s="887">
        <f>E66</f>
        <v>0.8</v>
      </c>
      <c r="H66" s="878">
        <f>D66*B66/1000</f>
        <v>0.8</v>
      </c>
      <c r="I66" s="877">
        <f>G66*F66</f>
        <v>56.800000000000004</v>
      </c>
    </row>
    <row r="67" spans="1:9" s="873" customFormat="1" ht="15.95" customHeight="1">
      <c r="A67" s="886">
        <f>SUM(A66:A66)</f>
        <v>56.800000000000004</v>
      </c>
      <c r="B67" s="881"/>
      <c r="C67" s="881" t="s">
        <v>21</v>
      </c>
      <c r="D67" s="885"/>
      <c r="E67" s="884"/>
      <c r="F67" s="886"/>
      <c r="G67" s="879"/>
      <c r="H67" s="878">
        <f>D67*B67/1000</f>
        <v>0</v>
      </c>
      <c r="I67" s="877">
        <f>G67*F67</f>
        <v>0</v>
      </c>
    </row>
    <row r="68" spans="1:9" s="873" customFormat="1" ht="15.95" customHeight="1">
      <c r="A68" s="880">
        <f>A67/B66</f>
        <v>1.7750000000000001</v>
      </c>
      <c r="B68" s="882"/>
      <c r="C68" s="881" t="s">
        <v>22</v>
      </c>
      <c r="D68" s="885"/>
      <c r="E68" s="884"/>
      <c r="F68" s="880">
        <f>A68</f>
        <v>1.7750000000000001</v>
      </c>
      <c r="G68" s="879"/>
      <c r="H68" s="878">
        <f>D68*B68/1000</f>
        <v>0</v>
      </c>
      <c r="I68" s="877">
        <f>G68*F68</f>
        <v>0</v>
      </c>
    </row>
    <row r="69" spans="1:9" s="873" customFormat="1" ht="15.95" customHeight="1">
      <c r="A69" s="880"/>
      <c r="B69" s="882"/>
      <c r="C69" s="881"/>
      <c r="D69" s="885"/>
      <c r="E69" s="884"/>
      <c r="F69" s="880"/>
      <c r="G69" s="879"/>
      <c r="H69" s="878"/>
      <c r="I69" s="877"/>
    </row>
    <row r="70" spans="1:9" s="873" customFormat="1" ht="15.95" customHeight="1">
      <c r="A70" s="880">
        <f>A67+A62+A52+A34+A42+A47+A26+A57</f>
        <v>3120.3688000000006</v>
      </c>
      <c r="B70" s="881"/>
      <c r="C70" s="882" t="s">
        <v>30</v>
      </c>
      <c r="D70" s="881"/>
      <c r="E70" s="879"/>
      <c r="F70" s="880">
        <f>F71*B66</f>
        <v>3120.3688000000006</v>
      </c>
      <c r="G70" s="879"/>
      <c r="H70" s="883"/>
      <c r="I70" s="877">
        <f>SUM(I14:I69)</f>
        <v>3120.3688000000002</v>
      </c>
    </row>
    <row r="71" spans="1:9" s="873" customFormat="1" ht="15.95" customHeight="1">
      <c r="A71" s="880">
        <f>A70/B66</f>
        <v>97.51152500000002</v>
      </c>
      <c r="B71" s="881"/>
      <c r="C71" s="882" t="s">
        <v>22</v>
      </c>
      <c r="D71" s="881"/>
      <c r="E71" s="879"/>
      <c r="F71" s="880">
        <f>A71</f>
        <v>97.51152500000002</v>
      </c>
      <c r="G71" s="879"/>
      <c r="H71" s="878"/>
      <c r="I71" s="877"/>
    </row>
    <row r="72" spans="1:9" s="873" customFormat="1" ht="15.75">
      <c r="C72" s="1423" t="s">
        <v>84</v>
      </c>
      <c r="D72" s="1423"/>
      <c r="E72" s="1423"/>
      <c r="F72" s="1423"/>
      <c r="G72" s="1423"/>
      <c r="H72" s="876"/>
      <c r="I72" s="874"/>
    </row>
    <row r="73" spans="1:9" s="873" customFormat="1" ht="15.75">
      <c r="C73" s="1423" t="s">
        <v>32</v>
      </c>
      <c r="D73" s="1423"/>
      <c r="E73" s="1423"/>
      <c r="F73" s="1423"/>
      <c r="G73" s="1423"/>
      <c r="H73" s="876"/>
      <c r="I73" s="874"/>
    </row>
    <row r="74" spans="1:9" s="873" customFormat="1" ht="15.75">
      <c r="B74" s="875"/>
      <c r="C74" s="875" t="s">
        <v>33</v>
      </c>
      <c r="D74" s="875"/>
      <c r="E74" s="875"/>
      <c r="F74" s="875"/>
      <c r="G74" s="875"/>
      <c r="H74" s="874"/>
      <c r="I74" s="874"/>
    </row>
    <row r="75" spans="1:9" s="872" customFormat="1"/>
  </sheetData>
  <mergeCells count="12">
    <mergeCell ref="B2:G2"/>
    <mergeCell ref="B3:G3"/>
    <mergeCell ref="B4:B5"/>
    <mergeCell ref="C4:C5"/>
    <mergeCell ref="D4:D5"/>
    <mergeCell ref="E4:E5"/>
    <mergeCell ref="F5:G5"/>
    <mergeCell ref="F6:G6"/>
    <mergeCell ref="F8:G8"/>
    <mergeCell ref="C29:D29"/>
    <mergeCell ref="C72:G72"/>
    <mergeCell ref="C73:G73"/>
  </mergeCells>
  <pageMargins left="0.7" right="0.7" top="0.75" bottom="0.75" header="0.3" footer="0.3"/>
  <pageSetup paperSize="9" scale="5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O51"/>
  <sheetViews>
    <sheetView view="pageBreakPreview" topLeftCell="A17" zoomScale="84" zoomScaleSheetLayoutView="84" workbookViewId="0">
      <selection activeCell="A14" sqref="A14:XFD14"/>
    </sheetView>
  </sheetViews>
  <sheetFormatPr defaultRowHeight="15"/>
  <cols>
    <col min="1" max="1" width="13.28515625" style="871" customWidth="1"/>
    <col min="2" max="2" width="10.7109375" style="871" customWidth="1"/>
    <col min="3" max="3" width="62.5703125" style="871" customWidth="1"/>
    <col min="4" max="4" width="11.5703125" style="871" customWidth="1"/>
    <col min="5" max="5" width="11.28515625" style="871" customWidth="1"/>
    <col min="6" max="6" width="13.28515625" style="871" customWidth="1"/>
    <col min="7" max="7" width="11.7109375" style="871" customWidth="1"/>
    <col min="8" max="8" width="8.85546875" style="871" customWidth="1"/>
    <col min="9" max="9" width="13" style="871" customWidth="1"/>
    <col min="10" max="16384" width="9.140625" style="871"/>
  </cols>
  <sheetData>
    <row r="1" spans="1:9" s="872" customFormat="1">
      <c r="H1" s="874"/>
      <c r="I1" s="874"/>
    </row>
    <row r="2" spans="1:9" s="872" customFormat="1" ht="15.75">
      <c r="A2" s="929"/>
      <c r="B2" s="1424" t="s">
        <v>0</v>
      </c>
      <c r="C2" s="1424"/>
      <c r="D2" s="1424"/>
      <c r="E2" s="1424"/>
      <c r="F2" s="1424"/>
      <c r="G2" s="1424"/>
      <c r="H2" s="874"/>
      <c r="I2" s="874"/>
    </row>
    <row r="3" spans="1:9" s="872" customFormat="1" ht="12.75" customHeight="1">
      <c r="A3" s="929"/>
      <c r="B3" s="1424"/>
      <c r="C3" s="1424"/>
      <c r="D3" s="1424"/>
      <c r="E3" s="1424"/>
      <c r="F3" s="1424"/>
      <c r="G3" s="1424"/>
      <c r="H3" s="874"/>
      <c r="I3" s="874"/>
    </row>
    <row r="4" spans="1:9" s="872" customFormat="1" ht="30" customHeight="1">
      <c r="A4" s="929"/>
      <c r="B4" s="1425"/>
      <c r="C4" s="1427" t="s">
        <v>1</v>
      </c>
      <c r="D4" s="1429" t="s">
        <v>2</v>
      </c>
      <c r="E4" s="1431" t="s">
        <v>3</v>
      </c>
      <c r="F4" s="927"/>
      <c r="G4" s="926"/>
      <c r="H4" s="874"/>
      <c r="I4" s="874"/>
    </row>
    <row r="5" spans="1:9" s="872" customFormat="1" ht="40.5" customHeight="1">
      <c r="A5" s="936"/>
      <c r="B5" s="1426"/>
      <c r="C5" s="1428"/>
      <c r="D5" s="1430"/>
      <c r="E5" s="1432"/>
      <c r="F5" s="1433" t="s">
        <v>4</v>
      </c>
      <c r="G5" s="1434"/>
      <c r="H5" s="874"/>
      <c r="I5" s="874"/>
    </row>
    <row r="6" spans="1:9" s="872" customFormat="1" ht="15.95" customHeight="1">
      <c r="A6" s="883"/>
      <c r="B6" s="885"/>
      <c r="C6" s="881"/>
      <c r="D6" s="879"/>
      <c r="E6" s="931"/>
      <c r="F6" s="1435" t="s">
        <v>5</v>
      </c>
      <c r="G6" s="1436"/>
      <c r="H6" s="874"/>
      <c r="I6" s="874"/>
    </row>
    <row r="7" spans="1:9" s="872" customFormat="1" ht="15.95" customHeight="1">
      <c r="A7" s="883"/>
      <c r="B7" s="909"/>
      <c r="C7" s="881"/>
      <c r="D7" s="879"/>
      <c r="E7" s="931"/>
      <c r="F7" s="935"/>
      <c r="G7" s="934"/>
      <c r="H7" s="874"/>
      <c r="I7" s="874"/>
    </row>
    <row r="8" spans="1:9" s="872" customFormat="1" ht="15.95" customHeight="1">
      <c r="A8" s="883"/>
      <c r="B8" s="909"/>
      <c r="C8" s="881"/>
      <c r="D8" s="879"/>
      <c r="E8" s="931"/>
      <c r="F8" s="1437"/>
      <c r="G8" s="1438"/>
      <c r="H8" s="874"/>
      <c r="I8" s="874"/>
    </row>
    <row r="9" spans="1:9" s="872" customFormat="1" ht="15.95" customHeight="1">
      <c r="A9" s="883"/>
      <c r="B9" s="909"/>
      <c r="C9" s="882"/>
      <c r="D9" s="879"/>
      <c r="E9" s="931"/>
      <c r="F9" s="927"/>
      <c r="G9" s="930"/>
      <c r="H9" s="874"/>
      <c r="I9" s="874"/>
    </row>
    <row r="10" spans="1:9" s="872" customFormat="1" ht="15.95" customHeight="1">
      <c r="A10" s="933"/>
      <c r="B10" s="932"/>
      <c r="C10" s="881"/>
      <c r="D10" s="879"/>
      <c r="E10" s="931"/>
      <c r="F10" s="927"/>
      <c r="G10" s="930"/>
      <c r="H10" s="874"/>
      <c r="I10" s="874"/>
    </row>
    <row r="11" spans="1:9" s="872" customFormat="1" ht="20.100000000000001" customHeight="1">
      <c r="A11" s="929"/>
      <c r="B11" s="873"/>
      <c r="C11" s="928" t="s">
        <v>128</v>
      </c>
      <c r="D11" s="926"/>
      <c r="E11" s="927"/>
      <c r="F11" s="927"/>
      <c r="G11" s="926"/>
      <c r="H11" s="874"/>
      <c r="I11" s="874"/>
    </row>
    <row r="12" spans="1:9" s="872" customFormat="1" ht="75">
      <c r="A12" s="925" t="s">
        <v>6</v>
      </c>
      <c r="B12" s="923" t="s">
        <v>7</v>
      </c>
      <c r="C12" s="923" t="s">
        <v>8</v>
      </c>
      <c r="D12" s="923" t="s">
        <v>9</v>
      </c>
      <c r="E12" s="921" t="s">
        <v>10</v>
      </c>
      <c r="F12" s="923" t="s">
        <v>11</v>
      </c>
      <c r="G12" s="921" t="s">
        <v>12</v>
      </c>
      <c r="H12" s="874"/>
      <c r="I12" s="874"/>
    </row>
    <row r="13" spans="1:9" s="872" customFormat="1" ht="20.100000000000001" customHeight="1">
      <c r="A13" s="880"/>
      <c r="B13" s="922"/>
      <c r="C13" s="924">
        <v>45245</v>
      </c>
      <c r="D13" s="923"/>
      <c r="E13" s="921"/>
      <c r="F13" s="922"/>
      <c r="G13" s="921"/>
      <c r="H13" s="874"/>
      <c r="I13" s="874"/>
    </row>
    <row r="14" spans="1:9" s="1027" customFormat="1" ht="15" customHeight="1">
      <c r="A14" s="1048"/>
      <c r="B14" s="1021"/>
      <c r="C14" s="1049"/>
      <c r="D14" s="1050"/>
      <c r="E14" s="1024"/>
      <c r="F14" s="1048"/>
      <c r="G14" s="1029"/>
      <c r="H14" s="1025"/>
      <c r="I14" s="1026"/>
    </row>
    <row r="15" spans="1:9" s="873" customFormat="1" ht="15.95" customHeight="1">
      <c r="A15" s="886"/>
      <c r="B15" s="891" t="s">
        <v>156</v>
      </c>
      <c r="C15" s="1439" t="s">
        <v>152</v>
      </c>
      <c r="D15" s="1440"/>
      <c r="E15" s="884"/>
      <c r="F15" s="885"/>
      <c r="G15" s="884"/>
      <c r="H15" s="878"/>
      <c r="I15" s="877"/>
    </row>
    <row r="16" spans="1:9" s="873" customFormat="1" ht="15.95" customHeight="1">
      <c r="A16" s="886">
        <f t="shared" ref="A16:A19" si="0">E16*F16</f>
        <v>117.8651</v>
      </c>
      <c r="B16" s="885">
        <v>2</v>
      </c>
      <c r="C16" s="881" t="s">
        <v>151</v>
      </c>
      <c r="D16" s="885">
        <v>155</v>
      </c>
      <c r="E16" s="884">
        <f>B16*D16/1000</f>
        <v>0.31</v>
      </c>
      <c r="F16" s="886">
        <v>380.21</v>
      </c>
      <c r="G16" s="908">
        <f>E16</f>
        <v>0.31</v>
      </c>
      <c r="H16" s="878">
        <f>D16*B16/1000</f>
        <v>0.31</v>
      </c>
      <c r="I16" s="877">
        <f>G16*F16</f>
        <v>117.8651</v>
      </c>
    </row>
    <row r="17" spans="1:15" s="873" customFormat="1" ht="15.95" customHeight="1">
      <c r="A17" s="886">
        <f t="shared" si="0"/>
        <v>5.9516</v>
      </c>
      <c r="B17" s="885">
        <v>2</v>
      </c>
      <c r="C17" s="888" t="s">
        <v>34</v>
      </c>
      <c r="D17" s="885">
        <v>5</v>
      </c>
      <c r="E17" s="884">
        <f>D17*B17/1000</f>
        <v>0.01</v>
      </c>
      <c r="F17" s="886">
        <v>595.16</v>
      </c>
      <c r="G17" s="908">
        <f>E17+E25</f>
        <v>2.4E-2</v>
      </c>
      <c r="H17" s="878">
        <f t="shared" ref="H17" si="1">D17*B17/1000</f>
        <v>0.01</v>
      </c>
      <c r="I17" s="877">
        <f t="shared" ref="I17" si="2">G17*F17</f>
        <v>14.28384</v>
      </c>
    </row>
    <row r="18" spans="1:15" s="913" customFormat="1" ht="15.95" customHeight="1">
      <c r="A18" s="886">
        <f t="shared" si="0"/>
        <v>0.36519999999999997</v>
      </c>
      <c r="B18" s="885">
        <v>2</v>
      </c>
      <c r="C18" s="919" t="s">
        <v>17</v>
      </c>
      <c r="D18" s="918">
        <v>2</v>
      </c>
      <c r="E18" s="917">
        <f>D18*B18/1000</f>
        <v>4.0000000000000001E-3</v>
      </c>
      <c r="F18" s="916">
        <v>91.3</v>
      </c>
      <c r="G18" s="908">
        <f>E18</f>
        <v>4.0000000000000001E-3</v>
      </c>
      <c r="H18" s="915">
        <f>D18*B18/1000</f>
        <v>4.0000000000000001E-3</v>
      </c>
      <c r="I18" s="914">
        <f>G18*F18</f>
        <v>0.36519999999999997</v>
      </c>
    </row>
    <row r="19" spans="1:15" s="873" customFormat="1" ht="15.95" customHeight="1">
      <c r="A19" s="886">
        <f t="shared" si="0"/>
        <v>2.4E-2</v>
      </c>
      <c r="B19" s="885">
        <v>2</v>
      </c>
      <c r="C19" s="888" t="s">
        <v>20</v>
      </c>
      <c r="D19" s="885">
        <v>1</v>
      </c>
      <c r="E19" s="884">
        <f>B19*D19/1000</f>
        <v>2E-3</v>
      </c>
      <c r="F19" s="886">
        <v>12</v>
      </c>
      <c r="G19" s="908">
        <f>E19+E26</f>
        <v>4.0000000000000001E-3</v>
      </c>
      <c r="H19" s="878">
        <f>D19*B19/1000</f>
        <v>2E-3</v>
      </c>
      <c r="I19" s="877">
        <f>G19*F19</f>
        <v>4.8000000000000001E-2</v>
      </c>
    </row>
    <row r="20" spans="1:15" s="873" customFormat="1" ht="15.95" customHeight="1">
      <c r="A20" s="886">
        <f>SUM(A16:A19)</f>
        <v>124.2059</v>
      </c>
      <c r="B20" s="885"/>
      <c r="C20" s="912" t="s">
        <v>21</v>
      </c>
      <c r="D20" s="885"/>
      <c r="E20" s="884"/>
      <c r="F20" s="886"/>
      <c r="G20" s="911"/>
      <c r="H20" s="878">
        <f>D20*B20/1000</f>
        <v>0</v>
      </c>
      <c r="I20" s="877">
        <f>G20*F20</f>
        <v>0</v>
      </c>
    </row>
    <row r="21" spans="1:15" s="873" customFormat="1" ht="15.95" customHeight="1">
      <c r="A21" s="880">
        <f>A20/B16</f>
        <v>62.10295</v>
      </c>
      <c r="B21" s="885"/>
      <c r="C21" s="912" t="s">
        <v>22</v>
      </c>
      <c r="D21" s="885"/>
      <c r="E21" s="884"/>
      <c r="F21" s="880">
        <f>A21</f>
        <v>62.10295</v>
      </c>
      <c r="G21" s="911"/>
      <c r="H21" s="878">
        <f>D21*B21/1000</f>
        <v>0</v>
      </c>
      <c r="I21" s="877">
        <f>G21*F21</f>
        <v>0</v>
      </c>
    </row>
    <row r="22" spans="1:15" s="873" customFormat="1" ht="15.95" customHeight="1">
      <c r="A22" s="880"/>
      <c r="B22" s="885"/>
      <c r="C22" s="910"/>
      <c r="D22" s="909"/>
      <c r="E22" s="884"/>
      <c r="F22" s="880"/>
      <c r="G22" s="908"/>
      <c r="H22" s="878"/>
      <c r="I22" s="877"/>
    </row>
    <row r="23" spans="1:15" s="873" customFormat="1" ht="15.95" customHeight="1">
      <c r="A23" s="892"/>
      <c r="B23" s="891">
        <v>150</v>
      </c>
      <c r="C23" s="890" t="s">
        <v>44</v>
      </c>
      <c r="D23" s="881"/>
      <c r="E23" s="879"/>
      <c r="F23" s="889"/>
      <c r="G23" s="884"/>
      <c r="H23" s="878"/>
      <c r="I23" s="877"/>
      <c r="O23" s="873" t="s">
        <v>23</v>
      </c>
    </row>
    <row r="24" spans="1:15" s="873" customFormat="1" ht="15.95" customHeight="1">
      <c r="A24" s="886">
        <f>E24*F24</f>
        <v>7.992</v>
      </c>
      <c r="B24" s="885">
        <v>2</v>
      </c>
      <c r="C24" s="888" t="s">
        <v>45</v>
      </c>
      <c r="D24" s="885">
        <v>54</v>
      </c>
      <c r="E24" s="884">
        <f>D24*B24/1000</f>
        <v>0.108</v>
      </c>
      <c r="F24" s="886">
        <v>74</v>
      </c>
      <c r="G24" s="887">
        <f>E24</f>
        <v>0.108</v>
      </c>
      <c r="H24" s="878">
        <f t="shared" ref="H24:H28" si="3">D24*B24/1000</f>
        <v>0.108</v>
      </c>
      <c r="I24" s="877">
        <f t="shared" ref="I24:I28" si="4">G24*F24</f>
        <v>7.992</v>
      </c>
    </row>
    <row r="25" spans="1:15" s="873" customFormat="1" ht="15.95" customHeight="1">
      <c r="A25" s="886">
        <f t="shared" ref="A25:A26" si="5">E25*F25</f>
        <v>8.3322400000000005</v>
      </c>
      <c r="B25" s="885">
        <v>2</v>
      </c>
      <c r="C25" s="888" t="s">
        <v>34</v>
      </c>
      <c r="D25" s="885">
        <v>7</v>
      </c>
      <c r="E25" s="884">
        <f>D25*B25/1000</f>
        <v>1.4E-2</v>
      </c>
      <c r="F25" s="886">
        <v>595.16</v>
      </c>
      <c r="G25" s="908"/>
      <c r="H25" s="878">
        <f t="shared" si="3"/>
        <v>1.4E-2</v>
      </c>
      <c r="I25" s="877">
        <f t="shared" si="4"/>
        <v>0</v>
      </c>
    </row>
    <row r="26" spans="1:15" s="873" customFormat="1" ht="15.95" customHeight="1">
      <c r="A26" s="886">
        <f t="shared" si="5"/>
        <v>2.4E-2</v>
      </c>
      <c r="B26" s="885">
        <v>2</v>
      </c>
      <c r="C26" s="888" t="s">
        <v>20</v>
      </c>
      <c r="D26" s="885">
        <v>1</v>
      </c>
      <c r="E26" s="884">
        <f>B26*D26/1000</f>
        <v>2E-3</v>
      </c>
      <c r="F26" s="886">
        <v>12</v>
      </c>
      <c r="G26" s="908"/>
      <c r="H26" s="878">
        <f t="shared" si="3"/>
        <v>2E-3</v>
      </c>
      <c r="I26" s="877">
        <f t="shared" si="4"/>
        <v>0</v>
      </c>
    </row>
    <row r="27" spans="1:15" s="873" customFormat="1" ht="15.95" customHeight="1">
      <c r="A27" s="886">
        <f>SUM(A24:A26)</f>
        <v>16.348240000000001</v>
      </c>
      <c r="B27" s="881"/>
      <c r="C27" s="881" t="s">
        <v>21</v>
      </c>
      <c r="D27" s="885"/>
      <c r="E27" s="884"/>
      <c r="F27" s="886"/>
      <c r="G27" s="879"/>
      <c r="H27" s="878">
        <f t="shared" si="3"/>
        <v>0</v>
      </c>
      <c r="I27" s="877">
        <f t="shared" si="4"/>
        <v>0</v>
      </c>
    </row>
    <row r="28" spans="1:15" s="873" customFormat="1" ht="15.95" customHeight="1">
      <c r="A28" s="880">
        <f>A27/B26</f>
        <v>8.1741200000000003</v>
      </c>
      <c r="B28" s="882"/>
      <c r="C28" s="881" t="s">
        <v>22</v>
      </c>
      <c r="D28" s="885"/>
      <c r="E28" s="884"/>
      <c r="F28" s="880">
        <f>A28</f>
        <v>8.1741200000000003</v>
      </c>
      <c r="G28" s="879"/>
      <c r="H28" s="878">
        <f t="shared" si="3"/>
        <v>0</v>
      </c>
      <c r="I28" s="877">
        <f t="shared" si="4"/>
        <v>0</v>
      </c>
    </row>
    <row r="29" spans="1:15" s="893" customFormat="1" ht="15.95" customHeight="1">
      <c r="A29" s="897"/>
      <c r="B29" s="901"/>
      <c r="C29" s="900"/>
      <c r="D29" s="899"/>
      <c r="E29" s="898"/>
      <c r="F29" s="897"/>
      <c r="G29" s="896"/>
      <c r="H29" s="895"/>
      <c r="I29" s="894"/>
    </row>
    <row r="30" spans="1:15" s="873" customFormat="1" ht="15.95" customHeight="1">
      <c r="A30" s="892"/>
      <c r="B30" s="891">
        <v>200</v>
      </c>
      <c r="C30" s="890" t="s">
        <v>115</v>
      </c>
      <c r="D30" s="881"/>
      <c r="E30" s="879"/>
      <c r="F30" s="889"/>
      <c r="G30" s="884"/>
      <c r="H30" s="878"/>
      <c r="I30" s="877"/>
      <c r="O30" s="873" t="s">
        <v>23</v>
      </c>
    </row>
    <row r="31" spans="1:15" s="873" customFormat="1" ht="15.95" customHeight="1">
      <c r="A31" s="886">
        <f>E31*F31</f>
        <v>2.7860000000000005</v>
      </c>
      <c r="B31" s="885">
        <v>2</v>
      </c>
      <c r="C31" s="888" t="s">
        <v>157</v>
      </c>
      <c r="D31" s="885">
        <v>10</v>
      </c>
      <c r="E31" s="884">
        <f>D31*B31/1000</f>
        <v>0.02</v>
      </c>
      <c r="F31" s="886">
        <v>139.30000000000001</v>
      </c>
      <c r="G31" s="887">
        <f>E31</f>
        <v>0.02</v>
      </c>
      <c r="H31" s="878">
        <f>D31*B31/1000</f>
        <v>0.02</v>
      </c>
      <c r="I31" s="877">
        <f>G31*F31</f>
        <v>2.7860000000000005</v>
      </c>
    </row>
    <row r="32" spans="1:15" s="663" customFormat="1">
      <c r="A32" s="680">
        <f>E32*F32</f>
        <v>2.56</v>
      </c>
      <c r="B32" s="652">
        <v>2</v>
      </c>
      <c r="C32" s="701" t="s">
        <v>145</v>
      </c>
      <c r="D32" s="652">
        <v>20</v>
      </c>
      <c r="E32" s="682">
        <f>D32*B32/1000</f>
        <v>0.04</v>
      </c>
      <c r="F32" s="680">
        <v>64</v>
      </c>
      <c r="G32" s="702">
        <f>E32</f>
        <v>0.04</v>
      </c>
      <c r="H32" s="683">
        <f>D32*B32/1000</f>
        <v>0.04</v>
      </c>
      <c r="I32" s="684">
        <f>G32*F32</f>
        <v>2.56</v>
      </c>
    </row>
    <row r="33" spans="1:9" s="873" customFormat="1" ht="15.95" customHeight="1">
      <c r="A33" s="886">
        <f>SUM(A31:A32)</f>
        <v>5.3460000000000001</v>
      </c>
      <c r="B33" s="881"/>
      <c r="C33" s="881" t="s">
        <v>21</v>
      </c>
      <c r="D33" s="885"/>
      <c r="E33" s="884"/>
      <c r="F33" s="886"/>
      <c r="G33" s="879"/>
      <c r="H33" s="878">
        <f>D33*B33/1000</f>
        <v>0</v>
      </c>
      <c r="I33" s="877">
        <f>G33*F33</f>
        <v>0</v>
      </c>
    </row>
    <row r="34" spans="1:9" s="873" customFormat="1" ht="15.95" customHeight="1">
      <c r="A34" s="880">
        <f>A33/B31</f>
        <v>2.673</v>
      </c>
      <c r="B34" s="882"/>
      <c r="C34" s="881" t="s">
        <v>22</v>
      </c>
      <c r="D34" s="885"/>
      <c r="E34" s="884"/>
      <c r="F34" s="880">
        <f>A34</f>
        <v>2.673</v>
      </c>
      <c r="G34" s="879"/>
      <c r="H34" s="878">
        <f>D34*B34/1000</f>
        <v>0</v>
      </c>
      <c r="I34" s="877">
        <f>G34*F34</f>
        <v>0</v>
      </c>
    </row>
    <row r="35" spans="1:9" s="873" customFormat="1" ht="15.95" customHeight="1">
      <c r="A35" s="880"/>
      <c r="B35" s="882"/>
      <c r="C35" s="881"/>
      <c r="D35" s="885"/>
      <c r="E35" s="884"/>
      <c r="F35" s="880"/>
      <c r="G35" s="879"/>
      <c r="H35" s="878"/>
      <c r="I35" s="877"/>
    </row>
    <row r="36" spans="1:9" s="873" customFormat="1" ht="15.95" customHeight="1">
      <c r="A36" s="892"/>
      <c r="B36" s="891">
        <v>25</v>
      </c>
      <c r="C36" s="890" t="s">
        <v>26</v>
      </c>
      <c r="D36" s="881"/>
      <c r="E36" s="879"/>
      <c r="F36" s="889"/>
      <c r="G36" s="879"/>
      <c r="H36" s="878"/>
      <c r="I36" s="877"/>
    </row>
    <row r="37" spans="1:9" s="873" customFormat="1" ht="15.95" customHeight="1">
      <c r="A37" s="886">
        <f>E37*F37</f>
        <v>2.1082399999999999</v>
      </c>
      <c r="B37" s="885">
        <v>2</v>
      </c>
      <c r="C37" s="888" t="s">
        <v>27</v>
      </c>
      <c r="D37" s="885">
        <v>14.44</v>
      </c>
      <c r="E37" s="884">
        <f>D37*B37/1000</f>
        <v>2.8879999999999999E-2</v>
      </c>
      <c r="F37" s="886">
        <v>73</v>
      </c>
      <c r="G37" s="887">
        <f>E37</f>
        <v>2.8879999999999999E-2</v>
      </c>
      <c r="H37" s="878">
        <f>D37*B37/1000</f>
        <v>2.8879999999999999E-2</v>
      </c>
      <c r="I37" s="877">
        <f>G37*F37</f>
        <v>2.1082399999999999</v>
      </c>
    </row>
    <row r="38" spans="1:9" s="873" customFormat="1" ht="15.95" customHeight="1">
      <c r="A38" s="886">
        <f>SUM(A37:A37)</f>
        <v>2.1082399999999999</v>
      </c>
      <c r="B38" s="881"/>
      <c r="C38" s="881" t="s">
        <v>21</v>
      </c>
      <c r="D38" s="885"/>
      <c r="E38" s="884"/>
      <c r="F38" s="886"/>
      <c r="G38" s="879"/>
      <c r="H38" s="878">
        <f>D38*B38/1000</f>
        <v>0</v>
      </c>
      <c r="I38" s="877">
        <f>G38*F38</f>
        <v>0</v>
      </c>
    </row>
    <row r="39" spans="1:9" s="873" customFormat="1" ht="15.95" customHeight="1">
      <c r="A39" s="880">
        <f>A38/B37</f>
        <v>1.0541199999999999</v>
      </c>
      <c r="B39" s="882"/>
      <c r="C39" s="881" t="s">
        <v>22</v>
      </c>
      <c r="D39" s="885"/>
      <c r="E39" s="884"/>
      <c r="F39" s="880">
        <f>A39</f>
        <v>1.0541199999999999</v>
      </c>
      <c r="G39" s="879"/>
      <c r="H39" s="878">
        <f>D39*B39/1000</f>
        <v>0</v>
      </c>
      <c r="I39" s="877">
        <f>G39*F39</f>
        <v>0</v>
      </c>
    </row>
    <row r="40" spans="1:9" s="873" customFormat="1" ht="15.95" customHeight="1">
      <c r="A40" s="880"/>
      <c r="B40" s="882"/>
      <c r="C40" s="881"/>
      <c r="D40" s="885"/>
      <c r="E40" s="884"/>
      <c r="F40" s="880"/>
      <c r="G40" s="879"/>
      <c r="H40" s="878"/>
      <c r="I40" s="877"/>
    </row>
    <row r="41" spans="1:9" s="873" customFormat="1" ht="15.95" customHeight="1">
      <c r="A41" s="892"/>
      <c r="B41" s="891">
        <v>25</v>
      </c>
      <c r="C41" s="890" t="s">
        <v>28</v>
      </c>
      <c r="D41" s="881"/>
      <c r="E41" s="879"/>
      <c r="F41" s="889"/>
      <c r="G41" s="879"/>
      <c r="H41" s="878"/>
      <c r="I41" s="877"/>
    </row>
    <row r="42" spans="1:9" s="873" customFormat="1" ht="15.95" customHeight="1">
      <c r="A42" s="886">
        <f>E42*F42</f>
        <v>1.988</v>
      </c>
      <c r="B42" s="885">
        <v>2</v>
      </c>
      <c r="C42" s="888" t="s">
        <v>29</v>
      </c>
      <c r="D42" s="885">
        <v>14</v>
      </c>
      <c r="E42" s="884">
        <f>D42*B42/1000</f>
        <v>2.8000000000000001E-2</v>
      </c>
      <c r="F42" s="886">
        <v>71</v>
      </c>
      <c r="G42" s="887">
        <f>E42</f>
        <v>2.8000000000000001E-2</v>
      </c>
      <c r="H42" s="878">
        <f>D42*B42/1000</f>
        <v>2.8000000000000001E-2</v>
      </c>
      <c r="I42" s="877">
        <f>G42*F42</f>
        <v>1.988</v>
      </c>
    </row>
    <row r="43" spans="1:9" s="873" customFormat="1" ht="15.95" customHeight="1">
      <c r="A43" s="886">
        <f>SUM(A42:A42)</f>
        <v>1.988</v>
      </c>
      <c r="B43" s="881"/>
      <c r="C43" s="881" t="s">
        <v>21</v>
      </c>
      <c r="D43" s="885"/>
      <c r="E43" s="884"/>
      <c r="F43" s="886"/>
      <c r="G43" s="879"/>
      <c r="H43" s="878">
        <f>D43*B43/1000</f>
        <v>0</v>
      </c>
      <c r="I43" s="877">
        <f>G43*F43</f>
        <v>0</v>
      </c>
    </row>
    <row r="44" spans="1:9" s="873" customFormat="1" ht="15.95" customHeight="1">
      <c r="A44" s="880">
        <f>A43/B42</f>
        <v>0.99399999999999999</v>
      </c>
      <c r="B44" s="882"/>
      <c r="C44" s="881" t="s">
        <v>22</v>
      </c>
      <c r="D44" s="885"/>
      <c r="E44" s="884"/>
      <c r="F44" s="880">
        <f>A44</f>
        <v>0.99399999999999999</v>
      </c>
      <c r="G44" s="879"/>
      <c r="H44" s="878">
        <f>D44*B44/1000</f>
        <v>0</v>
      </c>
      <c r="I44" s="877">
        <f>G44*F44</f>
        <v>0</v>
      </c>
    </row>
    <row r="45" spans="1:9" s="873" customFormat="1" ht="15.95" customHeight="1">
      <c r="A45" s="880"/>
      <c r="B45" s="882"/>
      <c r="C45" s="881"/>
      <c r="D45" s="885"/>
      <c r="E45" s="884"/>
      <c r="F45" s="880"/>
      <c r="G45" s="879"/>
      <c r="H45" s="878"/>
      <c r="I45" s="877"/>
    </row>
    <row r="46" spans="1:9" s="873" customFormat="1" ht="15.95" customHeight="1">
      <c r="A46" s="880">
        <f>A43+A38+A33+A20+A27</f>
        <v>149.99638000000002</v>
      </c>
      <c r="B46" s="881"/>
      <c r="C46" s="882" t="s">
        <v>30</v>
      </c>
      <c r="D46" s="881"/>
      <c r="E46" s="879"/>
      <c r="F46" s="880">
        <f>F47*B42</f>
        <v>149.99638000000002</v>
      </c>
      <c r="G46" s="879"/>
      <c r="H46" s="883"/>
      <c r="I46" s="877">
        <f>SUM(I14:I45)</f>
        <v>149.99637999999999</v>
      </c>
    </row>
    <row r="47" spans="1:9" s="873" customFormat="1" ht="15.95" customHeight="1">
      <c r="A47" s="880">
        <f>A46/B42</f>
        <v>74.998190000000008</v>
      </c>
      <c r="B47" s="881"/>
      <c r="C47" s="882" t="s">
        <v>22</v>
      </c>
      <c r="D47" s="881"/>
      <c r="E47" s="879"/>
      <c r="F47" s="880">
        <f>A47</f>
        <v>74.998190000000008</v>
      </c>
      <c r="G47" s="879"/>
      <c r="H47" s="878"/>
      <c r="I47" s="877"/>
    </row>
    <row r="48" spans="1:9" s="873" customFormat="1" ht="15.75">
      <c r="C48" s="1423" t="s">
        <v>84</v>
      </c>
      <c r="D48" s="1423"/>
      <c r="E48" s="1423"/>
      <c r="F48" s="1423"/>
      <c r="G48" s="1423"/>
      <c r="H48" s="876"/>
      <c r="I48" s="874"/>
    </row>
    <row r="49" spans="2:9" s="873" customFormat="1" ht="15.75">
      <c r="C49" s="1423" t="s">
        <v>32</v>
      </c>
      <c r="D49" s="1423"/>
      <c r="E49" s="1423"/>
      <c r="F49" s="1423"/>
      <c r="G49" s="1423"/>
      <c r="H49" s="876"/>
      <c r="I49" s="874"/>
    </row>
    <row r="50" spans="2:9" s="873" customFormat="1" ht="15.75">
      <c r="B50" s="875"/>
      <c r="C50" s="875" t="s">
        <v>33</v>
      </c>
      <c r="D50" s="875"/>
      <c r="E50" s="875"/>
      <c r="F50" s="875"/>
      <c r="G50" s="875"/>
      <c r="H50" s="874"/>
      <c r="I50" s="874"/>
    </row>
    <row r="51" spans="2:9" s="872" customFormat="1"/>
  </sheetData>
  <mergeCells count="12">
    <mergeCell ref="B2:G2"/>
    <mergeCell ref="B3:G3"/>
    <mergeCell ref="B4:B5"/>
    <mergeCell ref="C4:C5"/>
    <mergeCell ref="D4:D5"/>
    <mergeCell ref="E4:E5"/>
    <mergeCell ref="F5:G5"/>
    <mergeCell ref="F6:G6"/>
    <mergeCell ref="F8:G8"/>
    <mergeCell ref="C15:D15"/>
    <mergeCell ref="C48:G48"/>
    <mergeCell ref="C49:G49"/>
  </mergeCells>
  <pageMargins left="0.7" right="0.7" top="0.75" bottom="0.75" header="0.3" footer="0.3"/>
  <pageSetup paperSize="9" scale="63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:O53"/>
  <sheetViews>
    <sheetView tabSelected="1" view="pageBreakPreview" topLeftCell="A10" zoomScale="60" workbookViewId="0">
      <selection activeCell="D40" sqref="D40"/>
    </sheetView>
  </sheetViews>
  <sheetFormatPr defaultRowHeight="15"/>
  <cols>
    <col min="1" max="1" width="15.7109375" customWidth="1"/>
    <col min="3" max="3" width="64.7109375" customWidth="1"/>
    <col min="6" max="6" width="14.28515625" customWidth="1"/>
    <col min="9" max="9" width="14.42578125" customWidth="1"/>
  </cols>
  <sheetData>
    <row r="1" spans="1:9" s="1058" customFormat="1">
      <c r="H1" s="1059"/>
      <c r="I1" s="1059"/>
    </row>
    <row r="2" spans="1:9" s="1058" customFormat="1" ht="15.75">
      <c r="A2" s="1060"/>
      <c r="B2" s="1458" t="s">
        <v>0</v>
      </c>
      <c r="C2" s="1458"/>
      <c r="D2" s="1458"/>
      <c r="E2" s="1458"/>
      <c r="F2" s="1458"/>
      <c r="G2" s="1458"/>
      <c r="H2" s="1059"/>
      <c r="I2" s="1059"/>
    </row>
    <row r="3" spans="1:9" s="1058" customFormat="1" ht="12.75" customHeight="1">
      <c r="A3" s="1060"/>
      <c r="B3" s="1458"/>
      <c r="C3" s="1458"/>
      <c r="D3" s="1458"/>
      <c r="E3" s="1458"/>
      <c r="F3" s="1458"/>
      <c r="G3" s="1458"/>
      <c r="H3" s="1059"/>
      <c r="I3" s="1059"/>
    </row>
    <row r="4" spans="1:9" s="1058" customFormat="1" ht="30" customHeight="1">
      <c r="A4" s="1060"/>
      <c r="B4" s="1459"/>
      <c r="C4" s="1461" t="s">
        <v>1</v>
      </c>
      <c r="D4" s="1463" t="s">
        <v>2</v>
      </c>
      <c r="E4" s="1465" t="s">
        <v>3</v>
      </c>
      <c r="F4" s="1061"/>
      <c r="G4" s="1062"/>
      <c r="H4" s="1059"/>
      <c r="I4" s="1059"/>
    </row>
    <row r="5" spans="1:9" s="1058" customFormat="1" ht="40.5" customHeight="1">
      <c r="A5" s="1063"/>
      <c r="B5" s="1460"/>
      <c r="C5" s="1462"/>
      <c r="D5" s="1464"/>
      <c r="E5" s="1466"/>
      <c r="F5" s="1467" t="s">
        <v>4</v>
      </c>
      <c r="G5" s="1468"/>
      <c r="H5" s="1059"/>
      <c r="I5" s="1059"/>
    </row>
    <row r="6" spans="1:9" s="1058" customFormat="1">
      <c r="A6" s="1064"/>
      <c r="B6" s="1065"/>
      <c r="C6" s="1066"/>
      <c r="D6" s="1067"/>
      <c r="E6" s="1068"/>
      <c r="F6" s="1469" t="s">
        <v>5</v>
      </c>
      <c r="G6" s="1470"/>
      <c r="H6" s="1059"/>
      <c r="I6" s="1059"/>
    </row>
    <row r="7" spans="1:9" s="1058" customFormat="1">
      <c r="A7" s="1064"/>
      <c r="B7" s="1069"/>
      <c r="C7" s="1066"/>
      <c r="D7" s="1067"/>
      <c r="E7" s="1068"/>
      <c r="F7" s="1070"/>
      <c r="G7" s="1071"/>
      <c r="H7" s="1059"/>
      <c r="I7" s="1059"/>
    </row>
    <row r="8" spans="1:9" s="1058" customFormat="1">
      <c r="A8" s="1064"/>
      <c r="B8" s="1069"/>
      <c r="C8" s="1066"/>
      <c r="D8" s="1067"/>
      <c r="E8" s="1068"/>
      <c r="F8" s="1471"/>
      <c r="G8" s="1472"/>
      <c r="H8" s="1059"/>
      <c r="I8" s="1059"/>
    </row>
    <row r="9" spans="1:9" s="1058" customFormat="1" ht="14.25" customHeight="1">
      <c r="A9" s="1064"/>
      <c r="B9" s="1069"/>
      <c r="C9" s="1072"/>
      <c r="D9" s="1067"/>
      <c r="E9" s="1068"/>
      <c r="F9" s="1061"/>
      <c r="G9" s="1073"/>
      <c r="H9" s="1059"/>
      <c r="I9" s="1059"/>
    </row>
    <row r="10" spans="1:9" s="1058" customFormat="1" ht="13.5" customHeight="1">
      <c r="A10" s="1074"/>
      <c r="B10" s="1075"/>
      <c r="C10" s="1066"/>
      <c r="D10" s="1067"/>
      <c r="E10" s="1068"/>
      <c r="F10" s="1061"/>
      <c r="G10" s="1073"/>
      <c r="H10" s="1059"/>
      <c r="I10" s="1059"/>
    </row>
    <row r="11" spans="1:9" s="1058" customFormat="1" ht="18" customHeight="1">
      <c r="A11" s="1060"/>
      <c r="B11" s="1076"/>
      <c r="C11" s="1077" t="s">
        <v>81</v>
      </c>
      <c r="D11" s="1062"/>
      <c r="E11" s="1061"/>
      <c r="F11" s="1061"/>
      <c r="G11" s="1062"/>
      <c r="H11" s="1059"/>
      <c r="I11" s="1059"/>
    </row>
    <row r="12" spans="1:9" s="1058" customFormat="1" ht="75">
      <c r="A12" s="1078" t="s">
        <v>6</v>
      </c>
      <c r="B12" s="1079" t="s">
        <v>7</v>
      </c>
      <c r="C12" s="1079" t="s">
        <v>8</v>
      </c>
      <c r="D12" s="1079" t="s">
        <v>9</v>
      </c>
      <c r="E12" s="1080" t="s">
        <v>10</v>
      </c>
      <c r="F12" s="1079" t="s">
        <v>11</v>
      </c>
      <c r="G12" s="1080" t="s">
        <v>12</v>
      </c>
      <c r="H12" s="1059"/>
      <c r="I12" s="1059"/>
    </row>
    <row r="13" spans="1:9" s="1058" customFormat="1" ht="20.25">
      <c r="A13" s="1081"/>
      <c r="B13" s="1082"/>
      <c r="C13" s="1083">
        <v>45246</v>
      </c>
      <c r="D13" s="1079"/>
      <c r="E13" s="1080"/>
      <c r="F13" s="1082"/>
      <c r="G13" s="1080"/>
      <c r="H13" s="1059"/>
      <c r="I13" s="1059"/>
    </row>
    <row r="14" spans="1:9" s="1092" customFormat="1" ht="20.25">
      <c r="A14" s="1084"/>
      <c r="B14" s="1085"/>
      <c r="C14" s="1086"/>
      <c r="D14" s="1087"/>
      <c r="E14" s="1088"/>
      <c r="F14" s="1084"/>
      <c r="G14" s="1089"/>
      <c r="H14" s="1090"/>
      <c r="I14" s="1091"/>
    </row>
    <row r="15" spans="1:9" s="1076" customFormat="1" ht="15.75">
      <c r="A15" s="1093"/>
      <c r="B15" s="1094" t="s">
        <v>158</v>
      </c>
      <c r="C15" s="1473" t="s">
        <v>159</v>
      </c>
      <c r="D15" s="1474"/>
      <c r="E15" s="1095"/>
      <c r="F15" s="1065"/>
      <c r="G15" s="1095"/>
      <c r="H15" s="1096"/>
      <c r="I15" s="1097"/>
    </row>
    <row r="16" spans="1:9" s="1105" customFormat="1">
      <c r="A16" s="1098">
        <f>E16*F16</f>
        <v>620.84400000000005</v>
      </c>
      <c r="B16" s="1099">
        <v>19</v>
      </c>
      <c r="C16" s="1100" t="s">
        <v>15</v>
      </c>
      <c r="D16" s="1099">
        <v>84</v>
      </c>
      <c r="E16" s="1101">
        <f>D16*B16/1000</f>
        <v>1.5960000000000001</v>
      </c>
      <c r="F16" s="1098">
        <v>389</v>
      </c>
      <c r="G16" s="1102">
        <f t="shared" ref="G16:G17" si="0">E16</f>
        <v>1.5960000000000001</v>
      </c>
      <c r="H16" s="1103">
        <f t="shared" ref="H16:H17" si="1">D16*B16/1000</f>
        <v>1.5960000000000001</v>
      </c>
      <c r="I16" s="1104">
        <f t="shared" ref="I16:I17" si="2">G16*F16</f>
        <v>620.84400000000005</v>
      </c>
    </row>
    <row r="17" spans="1:9" s="1113" customFormat="1">
      <c r="A17" s="1106">
        <f t="shared" ref="A17" si="3">E17*F17</f>
        <v>3.8</v>
      </c>
      <c r="B17" s="1099">
        <v>19</v>
      </c>
      <c r="C17" s="1107" t="s">
        <v>88</v>
      </c>
      <c r="D17" s="1108">
        <v>8</v>
      </c>
      <c r="E17" s="1109">
        <f t="shared" ref="E17" si="4">D17*B17/1000</f>
        <v>0.152</v>
      </c>
      <c r="F17" s="1106">
        <v>25</v>
      </c>
      <c r="G17" s="1110">
        <f t="shared" si="0"/>
        <v>0.152</v>
      </c>
      <c r="H17" s="1111">
        <f t="shared" si="1"/>
        <v>0.152</v>
      </c>
      <c r="I17" s="1112">
        <f t="shared" si="2"/>
        <v>3.8</v>
      </c>
    </row>
    <row r="18" spans="1:9" s="1076" customFormat="1">
      <c r="A18" s="1093">
        <f>E18*F18</f>
        <v>11.152050000000001</v>
      </c>
      <c r="B18" s="1099">
        <v>19</v>
      </c>
      <c r="C18" s="1114" t="s">
        <v>143</v>
      </c>
      <c r="D18" s="1065">
        <v>5</v>
      </c>
      <c r="E18" s="1095">
        <f>D18*B18/1000</f>
        <v>9.5000000000000001E-2</v>
      </c>
      <c r="F18" s="1093">
        <v>117.39</v>
      </c>
      <c r="G18" s="1115">
        <f>E18</f>
        <v>9.5000000000000001E-2</v>
      </c>
      <c r="H18" s="1096">
        <f>D18*B18/1000</f>
        <v>9.5000000000000001E-2</v>
      </c>
      <c r="I18" s="1097">
        <f>G18*F18</f>
        <v>11.152050000000001</v>
      </c>
    </row>
    <row r="19" spans="1:9" s="1123" customFormat="1" ht="15" customHeight="1">
      <c r="A19" s="1116">
        <f t="shared" ref="A19" si="5">E19*F19</f>
        <v>4.4079999999999995</v>
      </c>
      <c r="B19" s="1099">
        <v>19</v>
      </c>
      <c r="C19" s="1117" t="s">
        <v>99</v>
      </c>
      <c r="D19" s="1118">
        <v>8</v>
      </c>
      <c r="E19" s="1119">
        <f t="shared" ref="E19" si="6">D19*B19/1000</f>
        <v>0.152</v>
      </c>
      <c r="F19" s="1116">
        <v>29</v>
      </c>
      <c r="G19" s="1120">
        <f>E19</f>
        <v>0.152</v>
      </c>
      <c r="H19" s="1121">
        <f t="shared" ref="H19:H20" si="7">D19*B19/1000</f>
        <v>0.152</v>
      </c>
      <c r="I19" s="1122">
        <f t="shared" ref="I19:I20" si="8">G19*F19</f>
        <v>4.4079999999999995</v>
      </c>
    </row>
    <row r="20" spans="1:9" s="1076" customFormat="1">
      <c r="A20" s="1093">
        <f>E20*F20</f>
        <v>1.9950000000000001</v>
      </c>
      <c r="B20" s="1099">
        <v>19</v>
      </c>
      <c r="C20" s="1114" t="s">
        <v>18</v>
      </c>
      <c r="D20" s="1065">
        <v>3</v>
      </c>
      <c r="E20" s="1095">
        <f>D20*B20/1000</f>
        <v>5.7000000000000002E-2</v>
      </c>
      <c r="F20" s="1093">
        <v>35</v>
      </c>
      <c r="G20" s="1115">
        <f>E20</f>
        <v>5.7000000000000002E-2</v>
      </c>
      <c r="H20" s="1096">
        <f t="shared" si="7"/>
        <v>5.7000000000000002E-2</v>
      </c>
      <c r="I20" s="1097">
        <f t="shared" si="8"/>
        <v>1.9950000000000001</v>
      </c>
    </row>
    <row r="21" spans="1:9" s="1131" customFormat="1">
      <c r="A21" s="1124">
        <f t="shared" ref="A21" si="9">E21*F21</f>
        <v>24.035</v>
      </c>
      <c r="B21" s="1099">
        <v>19</v>
      </c>
      <c r="C21" s="1125" t="s">
        <v>19</v>
      </c>
      <c r="D21" s="1126">
        <v>11</v>
      </c>
      <c r="E21" s="1127">
        <f t="shared" ref="E21" si="10">D21*B21/1000</f>
        <v>0.20899999999999999</v>
      </c>
      <c r="F21" s="1124">
        <v>115</v>
      </c>
      <c r="G21" s="1128">
        <f t="shared" ref="G21" si="11">E21</f>
        <v>0.20899999999999999</v>
      </c>
      <c r="H21" s="1129">
        <f>D21*B21/1000</f>
        <v>0.20899999999999999</v>
      </c>
      <c r="I21" s="1130">
        <f>G21*F21</f>
        <v>24.035</v>
      </c>
    </row>
    <row r="22" spans="1:9" s="1076" customFormat="1">
      <c r="A22" s="1093">
        <f>E22*F22</f>
        <v>0.30399999999999999</v>
      </c>
      <c r="B22" s="1099">
        <v>19</v>
      </c>
      <c r="C22" s="1114" t="s">
        <v>20</v>
      </c>
      <c r="D22" s="1065">
        <v>1</v>
      </c>
      <c r="E22" s="1095">
        <f>B22*D22/1000</f>
        <v>1.9E-2</v>
      </c>
      <c r="F22" s="1093">
        <v>16</v>
      </c>
      <c r="G22" s="1115">
        <f>E22+E29</f>
        <v>3.7999999999999999E-2</v>
      </c>
      <c r="H22" s="1096">
        <f>D22*B22/1000</f>
        <v>1.9E-2</v>
      </c>
      <c r="I22" s="1097">
        <f>G22*F22</f>
        <v>0.60799999999999998</v>
      </c>
    </row>
    <row r="23" spans="1:9" s="1076" customFormat="1">
      <c r="A23" s="1093">
        <f>SUM(A16:A22)</f>
        <v>666.53805</v>
      </c>
      <c r="B23" s="1065"/>
      <c r="C23" s="1132" t="s">
        <v>21</v>
      </c>
      <c r="D23" s="1065"/>
      <c r="E23" s="1095"/>
      <c r="F23" s="1093"/>
      <c r="G23" s="1115"/>
      <c r="H23" s="1096">
        <f>D23*B23/1000</f>
        <v>0</v>
      </c>
      <c r="I23" s="1097">
        <f>G23*F23</f>
        <v>0</v>
      </c>
    </row>
    <row r="24" spans="1:9" s="1076" customFormat="1" ht="15.75">
      <c r="A24" s="1081">
        <f>A23/B22</f>
        <v>35.080950000000001</v>
      </c>
      <c r="B24" s="1065"/>
      <c r="C24" s="1132" t="s">
        <v>22</v>
      </c>
      <c r="D24" s="1065"/>
      <c r="E24" s="1095"/>
      <c r="F24" s="1081">
        <f>A24</f>
        <v>35.080950000000001</v>
      </c>
      <c r="G24" s="1115"/>
      <c r="H24" s="1096">
        <f>D24*B24/1000</f>
        <v>0</v>
      </c>
      <c r="I24" s="1097">
        <f>G24*F24</f>
        <v>0</v>
      </c>
    </row>
    <row r="25" spans="1:9" s="1076" customFormat="1" ht="15.75">
      <c r="A25" s="1081"/>
      <c r="B25" s="1065"/>
      <c r="C25" s="1133"/>
      <c r="D25" s="1069"/>
      <c r="E25" s="1095"/>
      <c r="F25" s="1081"/>
      <c r="G25" s="1115"/>
      <c r="H25" s="1096"/>
      <c r="I25" s="1097"/>
    </row>
    <row r="26" spans="1:9" s="1076" customFormat="1" ht="15.75">
      <c r="A26" s="1093"/>
      <c r="B26" s="1094">
        <v>150</v>
      </c>
      <c r="C26" s="1473" t="s">
        <v>44</v>
      </c>
      <c r="D26" s="1474"/>
      <c r="E26" s="1095"/>
      <c r="F26" s="1065"/>
      <c r="G26" s="1095"/>
      <c r="H26" s="1096"/>
      <c r="I26" s="1097"/>
    </row>
    <row r="27" spans="1:9" s="1076" customFormat="1">
      <c r="A27" s="1093">
        <f>E27*F27</f>
        <v>94.391999999999996</v>
      </c>
      <c r="B27" s="1065">
        <v>19</v>
      </c>
      <c r="C27" s="1066" t="s">
        <v>45</v>
      </c>
      <c r="D27" s="1065">
        <v>54</v>
      </c>
      <c r="E27" s="1095">
        <f>B27*D27/1000</f>
        <v>1.026</v>
      </c>
      <c r="F27" s="1093">
        <v>92</v>
      </c>
      <c r="G27" s="1115">
        <f>E27</f>
        <v>1.026</v>
      </c>
      <c r="H27" s="1096">
        <f t="shared" ref="H27:H31" si="12">D27*B27/1000</f>
        <v>1.026</v>
      </c>
      <c r="I27" s="1097">
        <f t="shared" ref="I27:I31" si="13">G27*F27</f>
        <v>94.391999999999996</v>
      </c>
    </row>
    <row r="28" spans="1:9" s="1141" customFormat="1" ht="15.95" customHeight="1">
      <c r="A28" s="1134">
        <f t="shared" ref="A28" si="14">E28*F28</f>
        <v>79.40100000000001</v>
      </c>
      <c r="B28" s="1065">
        <v>19</v>
      </c>
      <c r="C28" s="1135" t="s">
        <v>34</v>
      </c>
      <c r="D28" s="1136">
        <v>7</v>
      </c>
      <c r="E28" s="1137">
        <f t="shared" ref="E28" si="15">D28*B28/1000</f>
        <v>0.13300000000000001</v>
      </c>
      <c r="F28" s="1134">
        <v>597</v>
      </c>
      <c r="G28" s="1138">
        <f>E28+E77</f>
        <v>0.13300000000000001</v>
      </c>
      <c r="H28" s="1139">
        <f t="shared" si="12"/>
        <v>0.13300000000000001</v>
      </c>
      <c r="I28" s="1140">
        <f t="shared" si="13"/>
        <v>79.40100000000001</v>
      </c>
    </row>
    <row r="29" spans="1:9" s="1076" customFormat="1">
      <c r="A29" s="1093">
        <f>E29*F29</f>
        <v>0.30399999999999999</v>
      </c>
      <c r="B29" s="1065">
        <v>19</v>
      </c>
      <c r="C29" s="1114" t="s">
        <v>20</v>
      </c>
      <c r="D29" s="1065">
        <v>1</v>
      </c>
      <c r="E29" s="1095">
        <f>B29*D29/1000</f>
        <v>1.9E-2</v>
      </c>
      <c r="F29" s="1093">
        <v>16</v>
      </c>
      <c r="G29" s="1115"/>
      <c r="H29" s="1096">
        <f t="shared" si="12"/>
        <v>1.9E-2</v>
      </c>
      <c r="I29" s="1097">
        <f t="shared" si="13"/>
        <v>0</v>
      </c>
    </row>
    <row r="30" spans="1:9" s="1076" customFormat="1">
      <c r="A30" s="1093">
        <f>SUM(A27:A29)</f>
        <v>174.09700000000001</v>
      </c>
      <c r="B30" s="1065"/>
      <c r="C30" s="1132" t="s">
        <v>21</v>
      </c>
      <c r="D30" s="1065"/>
      <c r="E30" s="1095"/>
      <c r="F30" s="1093"/>
      <c r="G30" s="1115"/>
      <c r="H30" s="1096">
        <f t="shared" si="12"/>
        <v>0</v>
      </c>
      <c r="I30" s="1097">
        <f t="shared" si="13"/>
        <v>0</v>
      </c>
    </row>
    <row r="31" spans="1:9" s="1076" customFormat="1" ht="15.75">
      <c r="A31" s="1081">
        <f>A30/B29</f>
        <v>9.1630000000000003</v>
      </c>
      <c r="B31" s="1065"/>
      <c r="C31" s="1132" t="s">
        <v>22</v>
      </c>
      <c r="D31" s="1065"/>
      <c r="E31" s="1095"/>
      <c r="F31" s="1081">
        <f>A31</f>
        <v>9.1630000000000003</v>
      </c>
      <c r="G31" s="1115"/>
      <c r="H31" s="1096">
        <f t="shared" si="12"/>
        <v>0</v>
      </c>
      <c r="I31" s="1097">
        <f t="shared" si="13"/>
        <v>0</v>
      </c>
    </row>
    <row r="32" spans="1:9" s="1076" customFormat="1" ht="15.75">
      <c r="A32" s="1081"/>
      <c r="B32" s="1065"/>
      <c r="C32" s="1133"/>
      <c r="D32" s="1069"/>
      <c r="E32" s="1095"/>
      <c r="F32" s="1081"/>
      <c r="G32" s="1115"/>
      <c r="H32" s="1096"/>
      <c r="I32" s="1097"/>
    </row>
    <row r="33" spans="1:15" s="1076" customFormat="1" ht="15.75">
      <c r="A33" s="1142"/>
      <c r="B33" s="1094">
        <v>200</v>
      </c>
      <c r="C33" s="1143" t="s">
        <v>115</v>
      </c>
      <c r="D33" s="1066"/>
      <c r="E33" s="1067"/>
      <c r="F33" s="1144"/>
      <c r="G33" s="1095"/>
      <c r="H33" s="1096"/>
      <c r="I33" s="1097"/>
      <c r="O33" s="1076" t="s">
        <v>23</v>
      </c>
    </row>
    <row r="34" spans="1:15" s="1076" customFormat="1">
      <c r="A34" s="1093">
        <f>E34*F34</f>
        <v>35.15</v>
      </c>
      <c r="B34" s="1065">
        <v>19</v>
      </c>
      <c r="C34" s="1114" t="s">
        <v>157</v>
      </c>
      <c r="D34" s="1065">
        <v>10</v>
      </c>
      <c r="E34" s="1095">
        <f>D34*B34/1000</f>
        <v>0.19</v>
      </c>
      <c r="F34" s="1093">
        <v>185</v>
      </c>
      <c r="G34" s="1115">
        <f>E34</f>
        <v>0.19</v>
      </c>
      <c r="H34" s="1096">
        <f>D34*B34/1000</f>
        <v>0.19</v>
      </c>
      <c r="I34" s="1097">
        <f>G34*F34</f>
        <v>35.15</v>
      </c>
    </row>
    <row r="35" spans="1:15" s="1076" customFormat="1">
      <c r="A35" s="1093">
        <f>E35*F35</f>
        <v>28.31</v>
      </c>
      <c r="B35" s="1065">
        <v>19</v>
      </c>
      <c r="C35" s="1114" t="s">
        <v>145</v>
      </c>
      <c r="D35" s="1065">
        <v>20</v>
      </c>
      <c r="E35" s="1095">
        <f>D35*B35/1000</f>
        <v>0.38</v>
      </c>
      <c r="F35" s="1093">
        <v>74.5</v>
      </c>
      <c r="G35" s="1115">
        <f>E35</f>
        <v>0.38</v>
      </c>
      <c r="H35" s="1096">
        <f>D35*B35/1000</f>
        <v>0.38</v>
      </c>
      <c r="I35" s="1097">
        <f>G35*F35</f>
        <v>28.31</v>
      </c>
    </row>
    <row r="36" spans="1:15" s="1076" customFormat="1">
      <c r="A36" s="1093">
        <f>SUM(A34:A35)</f>
        <v>63.459999999999994</v>
      </c>
      <c r="B36" s="1066"/>
      <c r="C36" s="1066" t="s">
        <v>21</v>
      </c>
      <c r="D36" s="1065"/>
      <c r="E36" s="1095"/>
      <c r="F36" s="1093"/>
      <c r="G36" s="1067"/>
      <c r="H36" s="1096">
        <f>D36*B36/1000</f>
        <v>0</v>
      </c>
      <c r="I36" s="1097">
        <f>G36*F36</f>
        <v>0</v>
      </c>
    </row>
    <row r="37" spans="1:15" s="1076" customFormat="1" ht="15.75">
      <c r="A37" s="1081">
        <f>A36/B34</f>
        <v>3.34</v>
      </c>
      <c r="B37" s="1072"/>
      <c r="C37" s="1066" t="s">
        <v>22</v>
      </c>
      <c r="D37" s="1065"/>
      <c r="E37" s="1095"/>
      <c r="F37" s="1081">
        <f>A37</f>
        <v>3.34</v>
      </c>
      <c r="G37" s="1067"/>
      <c r="H37" s="1096">
        <f>D37*B37/1000</f>
        <v>0</v>
      </c>
      <c r="I37" s="1097">
        <f>G37*F37</f>
        <v>0</v>
      </c>
    </row>
    <row r="38" spans="1:15" s="1153" customFormat="1" ht="15.75">
      <c r="A38" s="1145"/>
      <c r="B38" s="1146"/>
      <c r="C38" s="1147"/>
      <c r="D38" s="1148"/>
      <c r="E38" s="1149"/>
      <c r="F38" s="1145"/>
      <c r="G38" s="1150"/>
      <c r="H38" s="1151"/>
      <c r="I38" s="1152"/>
    </row>
    <row r="39" spans="1:15" s="1076" customFormat="1" ht="15.75">
      <c r="A39" s="1142"/>
      <c r="B39" s="1094">
        <v>27</v>
      </c>
      <c r="C39" s="1143" t="s">
        <v>26</v>
      </c>
      <c r="D39" s="1066"/>
      <c r="E39" s="1067"/>
      <c r="F39" s="1144"/>
      <c r="G39" s="1067"/>
      <c r="H39" s="1096"/>
      <c r="I39" s="1097"/>
    </row>
    <row r="40" spans="1:15" s="1076" customFormat="1">
      <c r="A40" s="1093">
        <f>E40*F40</f>
        <v>44.921225</v>
      </c>
      <c r="B40" s="1065">
        <v>19</v>
      </c>
      <c r="C40" s="1114" t="s">
        <v>27</v>
      </c>
      <c r="D40" s="1065">
        <v>27.815000000000001</v>
      </c>
      <c r="E40" s="1095">
        <f>D40*B40/1000</f>
        <v>0.52848499999999998</v>
      </c>
      <c r="F40" s="1093">
        <v>85</v>
      </c>
      <c r="G40" s="1115">
        <f>E40</f>
        <v>0.52848499999999998</v>
      </c>
      <c r="H40" s="1096">
        <f>D40*B40/1000</f>
        <v>0.52848499999999998</v>
      </c>
      <c r="I40" s="1097">
        <f>G40*F40</f>
        <v>44.921225</v>
      </c>
    </row>
    <row r="41" spans="1:15" s="1076" customFormat="1">
      <c r="A41" s="1093">
        <f>SUM(A40)</f>
        <v>44.921225</v>
      </c>
      <c r="B41" s="1066"/>
      <c r="C41" s="1066" t="s">
        <v>21</v>
      </c>
      <c r="D41" s="1065"/>
      <c r="E41" s="1095"/>
      <c r="F41" s="1093"/>
      <c r="G41" s="1067"/>
      <c r="H41" s="1096">
        <f>D41*B41/1000</f>
        <v>0</v>
      </c>
      <c r="I41" s="1097">
        <f>G41*F41</f>
        <v>0</v>
      </c>
    </row>
    <row r="42" spans="1:15" s="1076" customFormat="1" ht="15.75">
      <c r="A42" s="1081">
        <f>A41/B40</f>
        <v>2.3642750000000001</v>
      </c>
      <c r="B42" s="1072"/>
      <c r="C42" s="1066" t="s">
        <v>22</v>
      </c>
      <c r="D42" s="1065"/>
      <c r="E42" s="1095"/>
      <c r="F42" s="1081">
        <f>A42</f>
        <v>2.3642750000000001</v>
      </c>
      <c r="G42" s="1067"/>
      <c r="H42" s="1096">
        <f>D42*B42/1000</f>
        <v>0</v>
      </c>
      <c r="I42" s="1097">
        <f>G42*F42</f>
        <v>0</v>
      </c>
    </row>
    <row r="43" spans="1:15" s="1076" customFormat="1" ht="15.75">
      <c r="A43" s="1081"/>
      <c r="B43" s="1072"/>
      <c r="C43" s="1066"/>
      <c r="D43" s="1065"/>
      <c r="E43" s="1095"/>
      <c r="F43" s="1081"/>
      <c r="G43" s="1067"/>
      <c r="H43" s="1096"/>
      <c r="I43" s="1097"/>
    </row>
    <row r="44" spans="1:15" s="1076" customFormat="1" ht="15.75">
      <c r="A44" s="1142"/>
      <c r="B44" s="1094">
        <v>27</v>
      </c>
      <c r="C44" s="1143" t="s">
        <v>28</v>
      </c>
      <c r="D44" s="1066"/>
      <c r="E44" s="1067"/>
      <c r="F44" s="1144"/>
      <c r="G44" s="1067"/>
      <c r="H44" s="1096"/>
      <c r="I44" s="1097"/>
    </row>
    <row r="45" spans="1:15" s="1076" customFormat="1">
      <c r="A45" s="1093">
        <f>E45*F45</f>
        <v>38.988</v>
      </c>
      <c r="B45" s="1065">
        <v>19</v>
      </c>
      <c r="C45" s="1114" t="s">
        <v>29</v>
      </c>
      <c r="D45" s="1065">
        <v>27</v>
      </c>
      <c r="E45" s="1095">
        <f>D45*B45/1000</f>
        <v>0.51300000000000001</v>
      </c>
      <c r="F45" s="1093">
        <v>76</v>
      </c>
      <c r="G45" s="1115">
        <f>E45</f>
        <v>0.51300000000000001</v>
      </c>
      <c r="H45" s="1096">
        <f>D45*B45/1000</f>
        <v>0.51300000000000001</v>
      </c>
      <c r="I45" s="1097">
        <f>G45*F45</f>
        <v>38.988</v>
      </c>
    </row>
    <row r="46" spans="1:15" s="1076" customFormat="1">
      <c r="A46" s="1093">
        <f>SUM(A45)</f>
        <v>38.988</v>
      </c>
      <c r="B46" s="1066"/>
      <c r="C46" s="1066" t="s">
        <v>21</v>
      </c>
      <c r="D46" s="1065"/>
      <c r="E46" s="1095"/>
      <c r="F46" s="1093"/>
      <c r="G46" s="1067"/>
      <c r="H46" s="1096">
        <f>D46*B46/1000</f>
        <v>0</v>
      </c>
      <c r="I46" s="1097">
        <f>G46*F46</f>
        <v>0</v>
      </c>
    </row>
    <row r="47" spans="1:15" s="1076" customFormat="1" ht="15.75">
      <c r="A47" s="1081">
        <f>A46/B45</f>
        <v>2.052</v>
      </c>
      <c r="B47" s="1072"/>
      <c r="C47" s="1066" t="s">
        <v>22</v>
      </c>
      <c r="D47" s="1065"/>
      <c r="E47" s="1095"/>
      <c r="F47" s="1081">
        <f>A47</f>
        <v>2.052</v>
      </c>
      <c r="G47" s="1067"/>
      <c r="H47" s="1096">
        <f>D47*B47/1000</f>
        <v>0</v>
      </c>
      <c r="I47" s="1097">
        <f>G47*F47</f>
        <v>0</v>
      </c>
    </row>
    <row r="48" spans="1:15" s="1076" customFormat="1" ht="15.75">
      <c r="A48" s="1081"/>
      <c r="B48" s="1072"/>
      <c r="C48" s="1066"/>
      <c r="D48" s="1065"/>
      <c r="E48" s="1095"/>
      <c r="F48" s="1081"/>
      <c r="G48" s="1067"/>
      <c r="H48" s="1096"/>
      <c r="I48" s="1097"/>
    </row>
    <row r="49" spans="1:9" s="1076" customFormat="1" ht="15.75">
      <c r="A49" s="1081">
        <f>A46+A41+A36+A30+A23</f>
        <v>988.00427500000001</v>
      </c>
      <c r="B49" s="1066"/>
      <c r="C49" s="1072" t="s">
        <v>30</v>
      </c>
      <c r="D49" s="1066"/>
      <c r="E49" s="1067"/>
      <c r="F49" s="1081">
        <f>F50*B45</f>
        <v>988.00427500000001</v>
      </c>
      <c r="G49" s="1067"/>
      <c r="H49" s="1064"/>
      <c r="I49" s="1097">
        <f>SUM(I14:I48)</f>
        <v>988.00427500000001</v>
      </c>
    </row>
    <row r="50" spans="1:9" s="1076" customFormat="1" ht="15.75">
      <c r="A50" s="1081">
        <f>A49/B45</f>
        <v>52.000225</v>
      </c>
      <c r="B50" s="1066"/>
      <c r="C50" s="1072" t="s">
        <v>22</v>
      </c>
      <c r="D50" s="1066"/>
      <c r="E50" s="1067"/>
      <c r="F50" s="1081">
        <f>A50</f>
        <v>52.000225</v>
      </c>
      <c r="G50" s="1067"/>
      <c r="H50" s="1096"/>
      <c r="I50" s="1097"/>
    </row>
    <row r="51" spans="1:9" s="1076" customFormat="1" ht="15.75">
      <c r="C51" s="1457" t="s">
        <v>84</v>
      </c>
      <c r="D51" s="1457"/>
      <c r="E51" s="1457"/>
      <c r="F51" s="1457"/>
      <c r="G51" s="1457"/>
      <c r="H51" s="1154"/>
      <c r="I51" s="1059"/>
    </row>
    <row r="52" spans="1:9" s="1076" customFormat="1" ht="15.75">
      <c r="C52" s="1457" t="s">
        <v>32</v>
      </c>
      <c r="D52" s="1457"/>
      <c r="E52" s="1457"/>
      <c r="F52" s="1457"/>
      <c r="G52" s="1457"/>
      <c r="H52" s="1154"/>
      <c r="I52" s="1059"/>
    </row>
    <row r="53" spans="1:9" s="1076" customFormat="1" ht="15.75">
      <c r="B53" s="1155"/>
      <c r="C53" s="1155" t="s">
        <v>33</v>
      </c>
      <c r="D53" s="1155"/>
      <c r="E53" s="1155"/>
      <c r="F53" s="1155"/>
      <c r="G53" s="1155"/>
      <c r="H53" s="1059"/>
      <c r="I53" s="1059"/>
    </row>
  </sheetData>
  <mergeCells count="13">
    <mergeCell ref="C52:G52"/>
    <mergeCell ref="B2:G2"/>
    <mergeCell ref="B3:G3"/>
    <mergeCell ref="B4:B5"/>
    <mergeCell ref="C4:C5"/>
    <mergeCell ref="D4:D5"/>
    <mergeCell ref="E4:E5"/>
    <mergeCell ref="F5:G5"/>
    <mergeCell ref="F6:G6"/>
    <mergeCell ref="F8:G8"/>
    <mergeCell ref="C15:D15"/>
    <mergeCell ref="C26:D26"/>
    <mergeCell ref="C51:G51"/>
  </mergeCells>
  <pageMargins left="0.7" right="0.7" top="0.75" bottom="0.75" header="0.3" footer="0.3"/>
  <pageSetup paperSize="9" scale="75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A1:O50"/>
  <sheetViews>
    <sheetView view="pageBreakPreview" topLeftCell="A13" zoomScale="84" zoomScaleSheetLayoutView="84" workbookViewId="0">
      <selection activeCell="B41" sqref="B41"/>
    </sheetView>
  </sheetViews>
  <sheetFormatPr defaultRowHeight="15"/>
  <cols>
    <col min="1" max="1" width="12.7109375" style="1217" customWidth="1"/>
    <col min="2" max="2" width="10.7109375" style="1217" customWidth="1"/>
    <col min="3" max="3" width="50.7109375" style="1217" customWidth="1"/>
    <col min="4" max="4" width="10.7109375" style="1217" customWidth="1"/>
    <col min="5" max="7" width="12.7109375" style="1217" customWidth="1"/>
    <col min="8" max="8" width="10.7109375" style="1217" customWidth="1"/>
    <col min="9" max="9" width="12.7109375" style="1217" customWidth="1"/>
    <col min="10" max="16384" width="9.140625" style="1217"/>
  </cols>
  <sheetData>
    <row r="1" spans="1:9" s="1156" customFormat="1" ht="15.95" customHeight="1">
      <c r="H1" s="1157"/>
      <c r="I1" s="1157"/>
    </row>
    <row r="2" spans="1:9" s="1156" customFormat="1" ht="15.95" customHeight="1">
      <c r="A2" s="1158"/>
      <c r="B2" s="1480" t="s">
        <v>0</v>
      </c>
      <c r="C2" s="1480"/>
      <c r="D2" s="1480"/>
      <c r="E2" s="1480"/>
      <c r="F2" s="1480"/>
      <c r="G2" s="1480"/>
      <c r="H2" s="1157"/>
      <c r="I2" s="1157"/>
    </row>
    <row r="3" spans="1:9" s="1156" customFormat="1" ht="15.95" customHeight="1">
      <c r="A3" s="1158"/>
      <c r="B3" s="1480"/>
      <c r="C3" s="1480"/>
      <c r="D3" s="1480"/>
      <c r="E3" s="1480"/>
      <c r="F3" s="1480"/>
      <c r="G3" s="1480"/>
      <c r="H3" s="1157"/>
      <c r="I3" s="1157"/>
    </row>
    <row r="4" spans="1:9" s="1156" customFormat="1" ht="30" customHeight="1">
      <c r="A4" s="1158"/>
      <c r="B4" s="1481"/>
      <c r="C4" s="1483" t="s">
        <v>1</v>
      </c>
      <c r="D4" s="1485" t="s">
        <v>2</v>
      </c>
      <c r="E4" s="1487" t="s">
        <v>3</v>
      </c>
      <c r="F4" s="1159"/>
      <c r="G4" s="1160"/>
      <c r="H4" s="1157"/>
      <c r="I4" s="1157"/>
    </row>
    <row r="5" spans="1:9" s="1156" customFormat="1" ht="30" customHeight="1">
      <c r="A5" s="1161"/>
      <c r="B5" s="1482"/>
      <c r="C5" s="1484"/>
      <c r="D5" s="1486"/>
      <c r="E5" s="1488"/>
      <c r="F5" s="1489" t="s">
        <v>4</v>
      </c>
      <c r="G5" s="1490"/>
      <c r="H5" s="1157"/>
      <c r="I5" s="1157"/>
    </row>
    <row r="6" spans="1:9" s="1156" customFormat="1" ht="15.95" customHeight="1">
      <c r="A6" s="1162"/>
      <c r="B6" s="1163"/>
      <c r="C6" s="1164"/>
      <c r="D6" s="1165"/>
      <c r="E6" s="1166"/>
      <c r="F6" s="1475" t="s">
        <v>5</v>
      </c>
      <c r="G6" s="1476"/>
      <c r="H6" s="1157"/>
      <c r="I6" s="1157"/>
    </row>
    <row r="7" spans="1:9" s="1156" customFormat="1" ht="15.95" customHeight="1">
      <c r="A7" s="1162"/>
      <c r="B7" s="1167"/>
      <c r="C7" s="1164"/>
      <c r="D7" s="1165"/>
      <c r="E7" s="1166"/>
      <c r="F7" s="1168"/>
      <c r="G7" s="1169"/>
      <c r="H7" s="1157"/>
      <c r="I7" s="1157"/>
    </row>
    <row r="8" spans="1:9" s="1156" customFormat="1" ht="15.95" customHeight="1">
      <c r="A8" s="1162"/>
      <c r="B8" s="1167"/>
      <c r="C8" s="1164"/>
      <c r="D8" s="1165"/>
      <c r="E8" s="1166"/>
      <c r="F8" s="1477"/>
      <c r="G8" s="1478"/>
      <c r="H8" s="1157"/>
      <c r="I8" s="1157"/>
    </row>
    <row r="9" spans="1:9" s="1156" customFormat="1" ht="15.95" customHeight="1">
      <c r="A9" s="1162"/>
      <c r="B9" s="1167"/>
      <c r="C9" s="1170"/>
      <c r="D9" s="1165"/>
      <c r="E9" s="1166"/>
      <c r="F9" s="1159"/>
      <c r="G9" s="1171"/>
      <c r="H9" s="1157"/>
      <c r="I9" s="1157"/>
    </row>
    <row r="10" spans="1:9" s="1156" customFormat="1" ht="15.95" customHeight="1">
      <c r="A10" s="1172"/>
      <c r="B10" s="1173"/>
      <c r="C10" s="1164"/>
      <c r="D10" s="1165"/>
      <c r="E10" s="1166"/>
      <c r="F10" s="1159"/>
      <c r="G10" s="1171"/>
      <c r="H10" s="1157"/>
      <c r="I10" s="1157"/>
    </row>
    <row r="11" spans="1:9" s="1156" customFormat="1" ht="20.100000000000001" customHeight="1">
      <c r="A11" s="1158"/>
      <c r="B11" s="1174"/>
      <c r="C11" s="1175" t="s">
        <v>41</v>
      </c>
      <c r="D11" s="1160"/>
      <c r="E11" s="1159"/>
      <c r="F11" s="1159"/>
      <c r="G11" s="1160"/>
      <c r="H11" s="1157"/>
      <c r="I11" s="1157"/>
    </row>
    <row r="12" spans="1:9" s="1156" customFormat="1" ht="60" customHeight="1">
      <c r="A12" s="1176" t="s">
        <v>6</v>
      </c>
      <c r="B12" s="1177" t="s">
        <v>7</v>
      </c>
      <c r="C12" s="1177" t="s">
        <v>8</v>
      </c>
      <c r="D12" s="1177" t="s">
        <v>9</v>
      </c>
      <c r="E12" s="1178" t="s">
        <v>10</v>
      </c>
      <c r="F12" s="1177" t="s">
        <v>11</v>
      </c>
      <c r="G12" s="1178" t="s">
        <v>12</v>
      </c>
      <c r="H12" s="1157"/>
      <c r="I12" s="1157"/>
    </row>
    <row r="13" spans="1:9" s="1156" customFormat="1" ht="20.100000000000001" customHeight="1">
      <c r="A13" s="1179"/>
      <c r="B13" s="1180"/>
      <c r="C13" s="1181">
        <v>45246</v>
      </c>
      <c r="D13" s="1177"/>
      <c r="E13" s="1178"/>
      <c r="F13" s="1180"/>
      <c r="G13" s="1178"/>
      <c r="H13" s="1157"/>
      <c r="I13" s="1157"/>
    </row>
    <row r="14" spans="1:9" s="1174" customFormat="1" ht="15.95" customHeight="1">
      <c r="A14" s="1179"/>
      <c r="B14" s="1164"/>
      <c r="C14" s="1182"/>
      <c r="D14" s="1167"/>
      <c r="E14" s="1183"/>
      <c r="F14" s="1179"/>
      <c r="G14" s="1183"/>
      <c r="H14" s="1184"/>
      <c r="I14" s="1185"/>
    </row>
    <row r="15" spans="1:9" s="1141" customFormat="1" ht="15.95" customHeight="1">
      <c r="A15" s="1134"/>
      <c r="B15" s="1186">
        <v>200</v>
      </c>
      <c r="C15" s="1187" t="s">
        <v>89</v>
      </c>
      <c r="D15" s="1135"/>
      <c r="E15" s="1188"/>
      <c r="F15" s="1189"/>
      <c r="G15" s="1137"/>
      <c r="H15" s="1139"/>
      <c r="I15" s="1140"/>
    </row>
    <row r="16" spans="1:9" s="1141" customFormat="1" ht="15.95" customHeight="1">
      <c r="A16" s="1134">
        <f t="shared" ref="A16:A20" si="0">E16*F16</f>
        <v>0.69</v>
      </c>
      <c r="B16" s="1136">
        <v>1</v>
      </c>
      <c r="C16" s="1135" t="s">
        <v>90</v>
      </c>
      <c r="D16" s="1136">
        <v>30</v>
      </c>
      <c r="E16" s="1137">
        <f t="shared" ref="E16:E20" si="1">D16*B16/1000</f>
        <v>0.03</v>
      </c>
      <c r="F16" s="1134">
        <v>23</v>
      </c>
      <c r="G16" s="1190">
        <f>E16</f>
        <v>0.03</v>
      </c>
      <c r="H16" s="1139">
        <f t="shared" ref="H16:H22" si="2">D16*B16/1000</f>
        <v>0.03</v>
      </c>
      <c r="I16" s="1140">
        <f>G16*F16</f>
        <v>0.69</v>
      </c>
    </row>
    <row r="17" spans="1:15" s="1141" customFormat="1" ht="15.95" customHeight="1">
      <c r="A17" s="1134">
        <f t="shared" si="0"/>
        <v>2.9849999999999999</v>
      </c>
      <c r="B17" s="1136">
        <v>1</v>
      </c>
      <c r="C17" s="1135" t="s">
        <v>34</v>
      </c>
      <c r="D17" s="1136">
        <v>5</v>
      </c>
      <c r="E17" s="1137">
        <f t="shared" si="1"/>
        <v>5.0000000000000001E-3</v>
      </c>
      <c r="F17" s="1134">
        <v>597</v>
      </c>
      <c r="G17" s="1138">
        <f>E17</f>
        <v>5.0000000000000001E-3</v>
      </c>
      <c r="H17" s="1139">
        <f t="shared" si="2"/>
        <v>5.0000000000000001E-3</v>
      </c>
      <c r="I17" s="1140">
        <f t="shared" ref="I17:I22" si="3">G17*F17</f>
        <v>2.9849999999999999</v>
      </c>
    </row>
    <row r="18" spans="1:15" s="1141" customFormat="1" ht="15.95" customHeight="1">
      <c r="A18" s="1134">
        <f t="shared" si="0"/>
        <v>9.89</v>
      </c>
      <c r="B18" s="1136">
        <v>1</v>
      </c>
      <c r="C18" s="1135" t="s">
        <v>35</v>
      </c>
      <c r="D18" s="1136">
        <v>23</v>
      </c>
      <c r="E18" s="1137">
        <f t="shared" si="1"/>
        <v>2.3E-2</v>
      </c>
      <c r="F18" s="1134">
        <v>430</v>
      </c>
      <c r="G18" s="1190">
        <f>E18</f>
        <v>2.3E-2</v>
      </c>
      <c r="H18" s="1139">
        <f t="shared" si="2"/>
        <v>2.3E-2</v>
      </c>
      <c r="I18" s="1140">
        <f t="shared" si="3"/>
        <v>9.89</v>
      </c>
    </row>
    <row r="19" spans="1:15" s="109" customFormat="1" ht="15.95" customHeight="1">
      <c r="A19" s="1134">
        <f t="shared" si="0"/>
        <v>0.3725</v>
      </c>
      <c r="B19" s="1136">
        <v>1</v>
      </c>
      <c r="C19" s="102" t="s">
        <v>36</v>
      </c>
      <c r="D19" s="103">
        <v>5</v>
      </c>
      <c r="E19" s="104">
        <f t="shared" si="1"/>
        <v>5.0000000000000001E-3</v>
      </c>
      <c r="F19" s="105">
        <v>74.5</v>
      </c>
      <c r="G19" s="106">
        <f>E19+E26</f>
        <v>1.4999999999999999E-2</v>
      </c>
      <c r="H19" s="107">
        <f t="shared" si="2"/>
        <v>5.0000000000000001E-3</v>
      </c>
      <c r="I19" s="108">
        <f t="shared" si="3"/>
        <v>1.1174999999999999</v>
      </c>
    </row>
    <row r="20" spans="1:15" s="1141" customFormat="1" ht="15.95" customHeight="1">
      <c r="A20" s="1134">
        <f t="shared" si="0"/>
        <v>1.6E-2</v>
      </c>
      <c r="B20" s="1136">
        <v>1</v>
      </c>
      <c r="C20" s="1135" t="s">
        <v>37</v>
      </c>
      <c r="D20" s="1136">
        <v>1</v>
      </c>
      <c r="E20" s="1137">
        <f t="shared" si="1"/>
        <v>1E-3</v>
      </c>
      <c r="F20" s="1134">
        <v>16</v>
      </c>
      <c r="G20" s="1138">
        <f>E20</f>
        <v>1E-3</v>
      </c>
      <c r="H20" s="1139">
        <f t="shared" si="2"/>
        <v>1E-3</v>
      </c>
      <c r="I20" s="1140">
        <f t="shared" si="3"/>
        <v>1.6E-2</v>
      </c>
    </row>
    <row r="21" spans="1:15" s="1141" customFormat="1" ht="15.95" customHeight="1">
      <c r="A21" s="1134">
        <f>SUM(A16:A20)</f>
        <v>13.953500000000002</v>
      </c>
      <c r="B21" s="1136"/>
      <c r="C21" s="1135" t="s">
        <v>21</v>
      </c>
      <c r="D21" s="1136"/>
      <c r="E21" s="1137"/>
      <c r="F21" s="1134"/>
      <c r="G21" s="1138"/>
      <c r="H21" s="1139">
        <f t="shared" si="2"/>
        <v>0</v>
      </c>
      <c r="I21" s="1140">
        <f t="shared" si="3"/>
        <v>0</v>
      </c>
    </row>
    <row r="22" spans="1:15" s="1141" customFormat="1" ht="15.95" customHeight="1">
      <c r="A22" s="1191">
        <f>A21/B20</f>
        <v>13.953500000000002</v>
      </c>
      <c r="B22" s="1135"/>
      <c r="C22" s="1135" t="s">
        <v>22</v>
      </c>
      <c r="D22" s="1136"/>
      <c r="E22" s="1137"/>
      <c r="F22" s="1191">
        <f>A22</f>
        <v>13.953500000000002</v>
      </c>
      <c r="G22" s="1138"/>
      <c r="H22" s="1139">
        <f t="shared" si="2"/>
        <v>0</v>
      </c>
      <c r="I22" s="1140">
        <f t="shared" si="3"/>
        <v>0</v>
      </c>
    </row>
    <row r="23" spans="1:15" s="1141" customFormat="1" ht="15.95" customHeight="1">
      <c r="A23" s="1191"/>
      <c r="B23" s="1135"/>
      <c r="C23" s="1135"/>
      <c r="D23" s="1136"/>
      <c r="E23" s="1137"/>
      <c r="F23" s="1191"/>
      <c r="G23" s="1138"/>
      <c r="H23" s="1139"/>
      <c r="I23" s="1140"/>
    </row>
    <row r="24" spans="1:15" s="109" customFormat="1" ht="15.95" customHeight="1">
      <c r="A24" s="111"/>
      <c r="B24" s="112">
        <v>200</v>
      </c>
      <c r="C24" s="113" t="s">
        <v>38</v>
      </c>
      <c r="D24" s="114"/>
      <c r="E24" s="115"/>
      <c r="F24" s="116"/>
      <c r="G24" s="104"/>
      <c r="H24" s="107"/>
      <c r="I24" s="108"/>
      <c r="O24" s="109" t="s">
        <v>23</v>
      </c>
    </row>
    <row r="25" spans="1:15" s="109" customFormat="1" ht="15.95" customHeight="1">
      <c r="A25" s="105">
        <f>E25*F25</f>
        <v>0.47500000000000003</v>
      </c>
      <c r="B25" s="103">
        <v>1</v>
      </c>
      <c r="C25" s="102" t="s">
        <v>39</v>
      </c>
      <c r="D25" s="103">
        <v>1</v>
      </c>
      <c r="E25" s="104">
        <f>D25*B25/1000</f>
        <v>1E-3</v>
      </c>
      <c r="F25" s="105">
        <v>475</v>
      </c>
      <c r="G25" s="106">
        <f>E25+E43</f>
        <v>1E-3</v>
      </c>
      <c r="H25" s="107">
        <f>D25*B25/1000</f>
        <v>1E-3</v>
      </c>
      <c r="I25" s="108">
        <f>G25*F25</f>
        <v>0.47500000000000003</v>
      </c>
    </row>
    <row r="26" spans="1:15" s="109" customFormat="1" ht="15.95" customHeight="1">
      <c r="A26" s="105">
        <f>E26*F26</f>
        <v>0.745</v>
      </c>
      <c r="B26" s="103">
        <v>1</v>
      </c>
      <c r="C26" s="102" t="s">
        <v>36</v>
      </c>
      <c r="D26" s="103">
        <v>10</v>
      </c>
      <c r="E26" s="104">
        <f>D26*B26/1000</f>
        <v>0.01</v>
      </c>
      <c r="F26" s="105">
        <v>74.5</v>
      </c>
      <c r="G26" s="106"/>
      <c r="H26" s="107">
        <f>D26*B26/1000</f>
        <v>0.01</v>
      </c>
      <c r="I26" s="108">
        <f>G26*F26</f>
        <v>0</v>
      </c>
    </row>
    <row r="27" spans="1:15" s="109" customFormat="1" ht="15.95" customHeight="1">
      <c r="A27" s="105">
        <f>SUM(A25:A26)</f>
        <v>1.22</v>
      </c>
      <c r="B27" s="114"/>
      <c r="C27" s="114" t="s">
        <v>21</v>
      </c>
      <c r="D27" s="103"/>
      <c r="E27" s="104"/>
      <c r="F27" s="105"/>
      <c r="G27" s="115"/>
      <c r="H27" s="107">
        <f>D27*B27/1000</f>
        <v>0</v>
      </c>
      <c r="I27" s="108">
        <f>G27*F27</f>
        <v>0</v>
      </c>
    </row>
    <row r="28" spans="1:15" s="109" customFormat="1" ht="15.95" customHeight="1">
      <c r="A28" s="117">
        <f>A27/B25</f>
        <v>1.22</v>
      </c>
      <c r="B28" s="118"/>
      <c r="C28" s="114" t="s">
        <v>22</v>
      </c>
      <c r="D28" s="103"/>
      <c r="E28" s="104"/>
      <c r="F28" s="117">
        <f>A28</f>
        <v>1.22</v>
      </c>
      <c r="G28" s="115"/>
      <c r="H28" s="107">
        <f>D28*B28/1000</f>
        <v>0</v>
      </c>
      <c r="I28" s="108">
        <f>G28*F28</f>
        <v>0</v>
      </c>
    </row>
    <row r="29" spans="1:15" s="109" customFormat="1" ht="15.95" customHeight="1">
      <c r="A29" s="117"/>
      <c r="B29" s="114"/>
      <c r="C29" s="119"/>
      <c r="D29" s="120"/>
      <c r="E29" s="104"/>
      <c r="F29" s="117"/>
      <c r="G29" s="104"/>
      <c r="H29" s="107"/>
      <c r="I29" s="108"/>
    </row>
    <row r="30" spans="1:15" s="1200" customFormat="1" ht="15.95" customHeight="1">
      <c r="A30" s="1192"/>
      <c r="B30" s="1193">
        <v>30</v>
      </c>
      <c r="C30" s="1194" t="s">
        <v>40</v>
      </c>
      <c r="D30" s="1195"/>
      <c r="E30" s="1196"/>
      <c r="F30" s="1197"/>
      <c r="G30" s="1196"/>
      <c r="H30" s="1198"/>
      <c r="I30" s="1199"/>
    </row>
    <row r="31" spans="1:15" s="1200" customFormat="1" ht="15.95" customHeight="1">
      <c r="A31" s="1201">
        <f>E31*F31</f>
        <v>2.847</v>
      </c>
      <c r="B31" s="1202">
        <v>1</v>
      </c>
      <c r="C31" s="1203" t="s">
        <v>40</v>
      </c>
      <c r="D31" s="1202">
        <v>30</v>
      </c>
      <c r="E31" s="1204">
        <f>D31*B31/1000</f>
        <v>0.03</v>
      </c>
      <c r="F31" s="1201">
        <v>94.9</v>
      </c>
      <c r="G31" s="1205">
        <f>E31+E49</f>
        <v>0.03</v>
      </c>
      <c r="H31" s="1198">
        <f>D31*B31/1000</f>
        <v>0.03</v>
      </c>
      <c r="I31" s="1199">
        <f>G31*F31</f>
        <v>2.847</v>
      </c>
    </row>
    <row r="32" spans="1:15" s="1200" customFormat="1" ht="15.95" customHeight="1">
      <c r="A32" s="1201">
        <f>SUM(A31)</f>
        <v>2.847</v>
      </c>
      <c r="B32" s="1195"/>
      <c r="C32" s="1195" t="s">
        <v>21</v>
      </c>
      <c r="D32" s="1202"/>
      <c r="E32" s="1204"/>
      <c r="F32" s="1201"/>
      <c r="G32" s="1196"/>
      <c r="H32" s="1198">
        <f>D32*B32/1000</f>
        <v>0</v>
      </c>
      <c r="I32" s="1199">
        <f>G32*F32</f>
        <v>0</v>
      </c>
    </row>
    <row r="33" spans="1:9" s="1200" customFormat="1" ht="15.95" customHeight="1">
      <c r="A33" s="1206">
        <f>A32/B31</f>
        <v>2.847</v>
      </c>
      <c r="B33" s="1207"/>
      <c r="C33" s="1195" t="s">
        <v>22</v>
      </c>
      <c r="D33" s="1202"/>
      <c r="E33" s="1204"/>
      <c r="F33" s="1206">
        <f>A33</f>
        <v>2.847</v>
      </c>
      <c r="G33" s="1196"/>
      <c r="H33" s="1198">
        <f>D33*B33/1000</f>
        <v>0</v>
      </c>
      <c r="I33" s="1199">
        <f>G33*F33</f>
        <v>0</v>
      </c>
    </row>
    <row r="34" spans="1:9" s="1174" customFormat="1" ht="15.95" customHeight="1">
      <c r="A34" s="1179"/>
      <c r="B34" s="1170"/>
      <c r="C34" s="1164"/>
      <c r="D34" s="1163"/>
      <c r="E34" s="1183"/>
      <c r="F34" s="1179"/>
      <c r="G34" s="1165"/>
      <c r="H34" s="1184"/>
      <c r="I34" s="1185"/>
    </row>
    <row r="35" spans="1:9" s="1174" customFormat="1" ht="15.95" customHeight="1">
      <c r="A35" s="1208"/>
      <c r="B35" s="1209">
        <v>12</v>
      </c>
      <c r="C35" s="1210" t="s">
        <v>26</v>
      </c>
      <c r="D35" s="1164"/>
      <c r="E35" s="1165"/>
      <c r="F35" s="1211"/>
      <c r="G35" s="1165"/>
      <c r="H35" s="1184"/>
      <c r="I35" s="1185"/>
    </row>
    <row r="36" spans="1:9" s="1174" customFormat="1" ht="15.95" customHeight="1">
      <c r="A36" s="1212">
        <f>E36*F36</f>
        <v>1.0625</v>
      </c>
      <c r="B36" s="1163">
        <v>1</v>
      </c>
      <c r="C36" s="1213" t="s">
        <v>27</v>
      </c>
      <c r="D36" s="1163">
        <v>12.5</v>
      </c>
      <c r="E36" s="1183">
        <f>D36*B36/1000</f>
        <v>1.2500000000000001E-2</v>
      </c>
      <c r="F36" s="1212">
        <v>85</v>
      </c>
      <c r="G36" s="1214">
        <f>E36</f>
        <v>1.2500000000000001E-2</v>
      </c>
      <c r="H36" s="1184">
        <f>D36*B36/1000</f>
        <v>1.2500000000000001E-2</v>
      </c>
      <c r="I36" s="1185">
        <f>G36*F36</f>
        <v>1.0625</v>
      </c>
    </row>
    <row r="37" spans="1:9" s="1174" customFormat="1" ht="15.95" customHeight="1">
      <c r="A37" s="1212">
        <f>SUM(A36)</f>
        <v>1.0625</v>
      </c>
      <c r="B37" s="1164"/>
      <c r="C37" s="1164" t="s">
        <v>21</v>
      </c>
      <c r="D37" s="1163"/>
      <c r="E37" s="1183"/>
      <c r="F37" s="1212"/>
      <c r="G37" s="1165"/>
      <c r="H37" s="1184">
        <f>D37*B37/1000</f>
        <v>0</v>
      </c>
      <c r="I37" s="1185">
        <f>G37*F37</f>
        <v>0</v>
      </c>
    </row>
    <row r="38" spans="1:9" s="1174" customFormat="1" ht="15.95" customHeight="1">
      <c r="A38" s="1179">
        <f>A37/B36</f>
        <v>1.0625</v>
      </c>
      <c r="B38" s="1170"/>
      <c r="C38" s="1164" t="s">
        <v>22</v>
      </c>
      <c r="D38" s="1163"/>
      <c r="E38" s="1183"/>
      <c r="F38" s="1179">
        <f>A38</f>
        <v>1.0625</v>
      </c>
      <c r="G38" s="1165"/>
      <c r="H38" s="1184">
        <f>D38*B38/1000</f>
        <v>0</v>
      </c>
      <c r="I38" s="1185">
        <f>G38*F38</f>
        <v>0</v>
      </c>
    </row>
    <row r="39" spans="1:9" s="1174" customFormat="1" ht="15.95" customHeight="1">
      <c r="A39" s="1179"/>
      <c r="B39" s="1170"/>
      <c r="C39" s="1164"/>
      <c r="D39" s="1163"/>
      <c r="E39" s="1183"/>
      <c r="F39" s="1179"/>
      <c r="G39" s="1165"/>
      <c r="H39" s="1184"/>
      <c r="I39" s="1185"/>
    </row>
    <row r="40" spans="1:9" s="1174" customFormat="1" ht="15.95" customHeight="1">
      <c r="A40" s="1208"/>
      <c r="B40" s="1209">
        <v>12</v>
      </c>
      <c r="C40" s="1210" t="s">
        <v>28</v>
      </c>
      <c r="D40" s="1164"/>
      <c r="E40" s="1165"/>
      <c r="F40" s="1211"/>
      <c r="G40" s="1165"/>
      <c r="H40" s="1184"/>
      <c r="I40" s="1185"/>
    </row>
    <row r="41" spans="1:9" s="1174" customFormat="1" ht="15.95" customHeight="1">
      <c r="A41" s="1212">
        <f>E41*F41</f>
        <v>0.91200000000000003</v>
      </c>
      <c r="B41" s="1163">
        <v>1</v>
      </c>
      <c r="C41" s="1213" t="s">
        <v>29</v>
      </c>
      <c r="D41" s="1163">
        <v>12</v>
      </c>
      <c r="E41" s="1183">
        <f>D41*B41/1000</f>
        <v>1.2E-2</v>
      </c>
      <c r="F41" s="1212">
        <v>76</v>
      </c>
      <c r="G41" s="1214">
        <f>E41</f>
        <v>1.2E-2</v>
      </c>
      <c r="H41" s="1184">
        <f>D41*B41/1000</f>
        <v>1.2E-2</v>
      </c>
      <c r="I41" s="1185">
        <f>G41*F41</f>
        <v>0.91200000000000003</v>
      </c>
    </row>
    <row r="42" spans="1:9" s="1174" customFormat="1" ht="15.95" customHeight="1">
      <c r="A42" s="1212">
        <f>SUM(A41)</f>
        <v>0.91200000000000003</v>
      </c>
      <c r="B42" s="1164"/>
      <c r="C42" s="1164" t="s">
        <v>21</v>
      </c>
      <c r="D42" s="1163"/>
      <c r="E42" s="1183"/>
      <c r="F42" s="1212"/>
      <c r="G42" s="1165"/>
      <c r="H42" s="1184">
        <f>D42*B42/1000</f>
        <v>0</v>
      </c>
      <c r="I42" s="1185">
        <f>G42*F42</f>
        <v>0</v>
      </c>
    </row>
    <row r="43" spans="1:9" s="1174" customFormat="1" ht="15.95" customHeight="1">
      <c r="A43" s="1179">
        <f>A42/B41</f>
        <v>0.91200000000000003</v>
      </c>
      <c r="B43" s="1170"/>
      <c r="C43" s="1164" t="s">
        <v>22</v>
      </c>
      <c r="D43" s="1163"/>
      <c r="E43" s="1183"/>
      <c r="F43" s="1179">
        <f>A43</f>
        <v>0.91200000000000003</v>
      </c>
      <c r="G43" s="1165"/>
      <c r="H43" s="1184">
        <f>D43*B43/1000</f>
        <v>0</v>
      </c>
      <c r="I43" s="1185">
        <f>G43*F43</f>
        <v>0</v>
      </c>
    </row>
    <row r="44" spans="1:9" s="1174" customFormat="1" ht="15.95" customHeight="1">
      <c r="A44" s="1179"/>
      <c r="B44" s="1170"/>
      <c r="C44" s="1164"/>
      <c r="D44" s="1163"/>
      <c r="E44" s="1183"/>
      <c r="F44" s="1179"/>
      <c r="G44" s="1165"/>
      <c r="H44" s="1184"/>
      <c r="I44" s="1185"/>
    </row>
    <row r="45" spans="1:9" s="1174" customFormat="1" ht="15.95" customHeight="1">
      <c r="A45" s="1179">
        <f>A42+A37+A21+A27+A32</f>
        <v>19.995000000000001</v>
      </c>
      <c r="B45" s="1164"/>
      <c r="C45" s="1170" t="s">
        <v>30</v>
      </c>
      <c r="D45" s="1164"/>
      <c r="E45" s="1165"/>
      <c r="F45" s="1179">
        <f>F46*B41</f>
        <v>19.995000000000001</v>
      </c>
      <c r="G45" s="1165"/>
      <c r="H45" s="1162"/>
      <c r="I45" s="1185">
        <f>SUM(I14:I44)</f>
        <v>19.995000000000001</v>
      </c>
    </row>
    <row r="46" spans="1:9" s="1174" customFormat="1" ht="15.95" customHeight="1">
      <c r="A46" s="1179">
        <f>A45/B41</f>
        <v>19.995000000000001</v>
      </c>
      <c r="B46" s="1164"/>
      <c r="C46" s="1170" t="s">
        <v>22</v>
      </c>
      <c r="D46" s="1164"/>
      <c r="E46" s="1165"/>
      <c r="F46" s="1179">
        <f>A46</f>
        <v>19.995000000000001</v>
      </c>
      <c r="G46" s="1165"/>
      <c r="H46" s="1184"/>
      <c r="I46" s="1185"/>
    </row>
    <row r="47" spans="1:9" s="1174" customFormat="1" ht="15.95" customHeight="1">
      <c r="C47" s="1479" t="s">
        <v>84</v>
      </c>
      <c r="D47" s="1479"/>
      <c r="E47" s="1479"/>
      <c r="F47" s="1479"/>
      <c r="G47" s="1479"/>
      <c r="H47" s="1215"/>
      <c r="I47" s="1157"/>
    </row>
    <row r="48" spans="1:9" s="1174" customFormat="1" ht="15.95" customHeight="1">
      <c r="C48" s="1479" t="s">
        <v>32</v>
      </c>
      <c r="D48" s="1479"/>
      <c r="E48" s="1479"/>
      <c r="F48" s="1479"/>
      <c r="G48" s="1479"/>
      <c r="H48" s="1215"/>
      <c r="I48" s="1157"/>
    </row>
    <row r="49" spans="2:9" s="1174" customFormat="1" ht="15.95" customHeight="1">
      <c r="B49" s="1216"/>
      <c r="C49" s="1216" t="s">
        <v>33</v>
      </c>
      <c r="D49" s="1216"/>
      <c r="E49" s="1216"/>
      <c r="F49" s="1216"/>
      <c r="G49" s="1216"/>
      <c r="H49" s="1157"/>
      <c r="I49" s="1157"/>
    </row>
    <row r="50" spans="2:9" s="1156" customFormat="1"/>
  </sheetData>
  <mergeCells count="11">
    <mergeCell ref="F6:G6"/>
    <mergeCell ref="F8:G8"/>
    <mergeCell ref="C47:G47"/>
    <mergeCell ref="C48:G48"/>
    <mergeCell ref="B2:G2"/>
    <mergeCell ref="B3:G3"/>
    <mergeCell ref="B4:B5"/>
    <mergeCell ref="C4:C5"/>
    <mergeCell ref="D4:D5"/>
    <mergeCell ref="E4:E5"/>
    <mergeCell ref="F5:G5"/>
  </mergeCells>
  <pageMargins left="0.7" right="0.7" top="0.75" bottom="0.75" header="0.3" footer="0.3"/>
  <pageSetup paperSize="9" scale="68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>
  <dimension ref="A1:O53"/>
  <sheetViews>
    <sheetView view="pageBreakPreview" topLeftCell="A7" zoomScale="60" workbookViewId="0">
      <selection activeCell="F22" sqref="F22"/>
    </sheetView>
  </sheetViews>
  <sheetFormatPr defaultRowHeight="15"/>
  <cols>
    <col min="1" max="1" width="15.7109375" customWidth="1"/>
    <col min="3" max="3" width="64.7109375" customWidth="1"/>
    <col min="6" max="6" width="14.28515625" customWidth="1"/>
    <col min="9" max="9" width="14.42578125" customWidth="1"/>
  </cols>
  <sheetData>
    <row r="1" spans="1:9" s="1058" customFormat="1">
      <c r="H1" s="1059"/>
      <c r="I1" s="1059"/>
    </row>
    <row r="2" spans="1:9" s="1058" customFormat="1" ht="15.75">
      <c r="A2" s="1060"/>
      <c r="B2" s="1458" t="s">
        <v>0</v>
      </c>
      <c r="C2" s="1458"/>
      <c r="D2" s="1458"/>
      <c r="E2" s="1458"/>
      <c r="F2" s="1458"/>
      <c r="G2" s="1458"/>
      <c r="H2" s="1059"/>
      <c r="I2" s="1059"/>
    </row>
    <row r="3" spans="1:9" s="1058" customFormat="1" ht="12.75" customHeight="1">
      <c r="A3" s="1060"/>
      <c r="B3" s="1458"/>
      <c r="C3" s="1458"/>
      <c r="D3" s="1458"/>
      <c r="E3" s="1458"/>
      <c r="F3" s="1458"/>
      <c r="G3" s="1458"/>
      <c r="H3" s="1059"/>
      <c r="I3" s="1059"/>
    </row>
    <row r="4" spans="1:9" s="1058" customFormat="1" ht="30" customHeight="1">
      <c r="A4" s="1060"/>
      <c r="B4" s="1459"/>
      <c r="C4" s="1461" t="s">
        <v>1</v>
      </c>
      <c r="D4" s="1463" t="s">
        <v>2</v>
      </c>
      <c r="E4" s="1465" t="s">
        <v>3</v>
      </c>
      <c r="F4" s="1061"/>
      <c r="G4" s="1062"/>
      <c r="H4" s="1059"/>
      <c r="I4" s="1059"/>
    </row>
    <row r="5" spans="1:9" s="1058" customFormat="1" ht="40.5" customHeight="1">
      <c r="A5" s="1063"/>
      <c r="B5" s="1460"/>
      <c r="C5" s="1462"/>
      <c r="D5" s="1464"/>
      <c r="E5" s="1466"/>
      <c r="F5" s="1467" t="s">
        <v>4</v>
      </c>
      <c r="G5" s="1468"/>
      <c r="H5" s="1059"/>
      <c r="I5" s="1059"/>
    </row>
    <row r="6" spans="1:9" s="1058" customFormat="1">
      <c r="A6" s="1064"/>
      <c r="B6" s="1065"/>
      <c r="C6" s="1066"/>
      <c r="D6" s="1067"/>
      <c r="E6" s="1068"/>
      <c r="F6" s="1469" t="s">
        <v>5</v>
      </c>
      <c r="G6" s="1470"/>
      <c r="H6" s="1059"/>
      <c r="I6" s="1059"/>
    </row>
    <row r="7" spans="1:9" s="1058" customFormat="1">
      <c r="A7" s="1064"/>
      <c r="B7" s="1069"/>
      <c r="C7" s="1066"/>
      <c r="D7" s="1067"/>
      <c r="E7" s="1068"/>
      <c r="F7" s="1070"/>
      <c r="G7" s="1071"/>
      <c r="H7" s="1059"/>
      <c r="I7" s="1059"/>
    </row>
    <row r="8" spans="1:9" s="1058" customFormat="1">
      <c r="A8" s="1064"/>
      <c r="B8" s="1069"/>
      <c r="C8" s="1066"/>
      <c r="D8" s="1067"/>
      <c r="E8" s="1068"/>
      <c r="F8" s="1471"/>
      <c r="G8" s="1472"/>
      <c r="H8" s="1059"/>
      <c r="I8" s="1059"/>
    </row>
    <row r="9" spans="1:9" s="1058" customFormat="1" ht="14.25" customHeight="1">
      <c r="A9" s="1064"/>
      <c r="B9" s="1069"/>
      <c r="C9" s="1072"/>
      <c r="D9" s="1067"/>
      <c r="E9" s="1068"/>
      <c r="F9" s="1061"/>
      <c r="G9" s="1073"/>
      <c r="H9" s="1059"/>
      <c r="I9" s="1059"/>
    </row>
    <row r="10" spans="1:9" s="1058" customFormat="1" ht="13.5" customHeight="1">
      <c r="A10" s="1074"/>
      <c r="B10" s="1075"/>
      <c r="C10" s="1066"/>
      <c r="D10" s="1067"/>
      <c r="E10" s="1068"/>
      <c r="F10" s="1061"/>
      <c r="G10" s="1073"/>
      <c r="H10" s="1059"/>
      <c r="I10" s="1059"/>
    </row>
    <row r="11" spans="1:9" s="1058" customFormat="1" ht="18" customHeight="1">
      <c r="A11" s="1060"/>
      <c r="B11" s="1076"/>
      <c r="C11" s="1077" t="s">
        <v>160</v>
      </c>
      <c r="D11" s="1062"/>
      <c r="E11" s="1061"/>
      <c r="F11" s="1061"/>
      <c r="G11" s="1062"/>
      <c r="H11" s="1059"/>
      <c r="I11" s="1059"/>
    </row>
    <row r="12" spans="1:9" s="1058" customFormat="1" ht="75">
      <c r="A12" s="1078" t="s">
        <v>6</v>
      </c>
      <c r="B12" s="1079" t="s">
        <v>7</v>
      </c>
      <c r="C12" s="1079" t="s">
        <v>8</v>
      </c>
      <c r="D12" s="1079" t="s">
        <v>9</v>
      </c>
      <c r="E12" s="1080" t="s">
        <v>10</v>
      </c>
      <c r="F12" s="1079" t="s">
        <v>11</v>
      </c>
      <c r="G12" s="1080" t="s">
        <v>12</v>
      </c>
      <c r="H12" s="1059"/>
      <c r="I12" s="1059"/>
    </row>
    <row r="13" spans="1:9" s="1058" customFormat="1" ht="20.25">
      <c r="A13" s="1081"/>
      <c r="B13" s="1082"/>
      <c r="C13" s="1083">
        <v>45246</v>
      </c>
      <c r="D13" s="1079"/>
      <c r="E13" s="1080"/>
      <c r="F13" s="1082"/>
      <c r="G13" s="1080"/>
      <c r="H13" s="1059"/>
      <c r="I13" s="1059"/>
    </row>
    <row r="14" spans="1:9" s="1092" customFormat="1" ht="20.25">
      <c r="A14" s="1084"/>
      <c r="B14" s="1085"/>
      <c r="C14" s="1086"/>
      <c r="D14" s="1087"/>
      <c r="E14" s="1088"/>
      <c r="F14" s="1084"/>
      <c r="G14" s="1089"/>
      <c r="H14" s="1090"/>
      <c r="I14" s="1091"/>
    </row>
    <row r="15" spans="1:9" s="1076" customFormat="1" ht="15.75">
      <c r="A15" s="1093"/>
      <c r="B15" s="1094" t="s">
        <v>158</v>
      </c>
      <c r="C15" s="1473" t="s">
        <v>159</v>
      </c>
      <c r="D15" s="1474"/>
      <c r="E15" s="1095"/>
      <c r="F15" s="1065"/>
      <c r="G15" s="1095"/>
      <c r="H15" s="1096"/>
      <c r="I15" s="1097"/>
    </row>
    <row r="16" spans="1:9" s="1105" customFormat="1">
      <c r="A16" s="1098">
        <f>E16*F16</f>
        <v>181.81800000000001</v>
      </c>
      <c r="B16" s="1099">
        <v>6</v>
      </c>
      <c r="C16" s="1100" t="s">
        <v>15</v>
      </c>
      <c r="D16" s="1099">
        <v>84</v>
      </c>
      <c r="E16" s="1101">
        <f>D16*B16/1000</f>
        <v>0.504</v>
      </c>
      <c r="F16" s="1098">
        <v>360.75</v>
      </c>
      <c r="G16" s="1102">
        <f t="shared" ref="G16:G17" si="0">E16</f>
        <v>0.504</v>
      </c>
      <c r="H16" s="1103">
        <f t="shared" ref="H16:H17" si="1">D16*B16/1000</f>
        <v>0.504</v>
      </c>
      <c r="I16" s="1104">
        <f t="shared" ref="I16:I17" si="2">G16*F16</f>
        <v>181.81800000000001</v>
      </c>
    </row>
    <row r="17" spans="1:9" s="1113" customFormat="1">
      <c r="A17" s="1106">
        <f t="shared" ref="A17" si="3">E17*F17</f>
        <v>1.8240000000000001</v>
      </c>
      <c r="B17" s="1099">
        <v>6</v>
      </c>
      <c r="C17" s="1107" t="s">
        <v>88</v>
      </c>
      <c r="D17" s="1108">
        <v>8</v>
      </c>
      <c r="E17" s="1109">
        <f t="shared" ref="E17" si="4">D17*B17/1000</f>
        <v>4.8000000000000001E-2</v>
      </c>
      <c r="F17" s="1106">
        <v>38</v>
      </c>
      <c r="G17" s="1110">
        <f t="shared" si="0"/>
        <v>4.8000000000000001E-2</v>
      </c>
      <c r="H17" s="1111">
        <f t="shared" si="1"/>
        <v>4.8000000000000001E-2</v>
      </c>
      <c r="I17" s="1112">
        <f t="shared" si="2"/>
        <v>1.8240000000000001</v>
      </c>
    </row>
    <row r="18" spans="1:9" s="1076" customFormat="1">
      <c r="A18" s="1093">
        <f>E18*F18</f>
        <v>3.6554999999999995</v>
      </c>
      <c r="B18" s="1099">
        <v>6</v>
      </c>
      <c r="C18" s="1114" t="s">
        <v>143</v>
      </c>
      <c r="D18" s="1065">
        <v>5</v>
      </c>
      <c r="E18" s="1095">
        <f>D18*B18/1000</f>
        <v>0.03</v>
      </c>
      <c r="F18" s="1093">
        <v>121.85</v>
      </c>
      <c r="G18" s="1115">
        <f>E18</f>
        <v>0.03</v>
      </c>
      <c r="H18" s="1096">
        <f>D18*B18/1000</f>
        <v>0.03</v>
      </c>
      <c r="I18" s="1097">
        <f>G18*F18</f>
        <v>3.6554999999999995</v>
      </c>
    </row>
    <row r="19" spans="1:9" s="1123" customFormat="1" ht="15" customHeight="1">
      <c r="A19" s="1116">
        <f t="shared" ref="A19" si="5">E19*F19</f>
        <v>1.3920000000000001</v>
      </c>
      <c r="B19" s="1099">
        <v>6</v>
      </c>
      <c r="C19" s="1117" t="s">
        <v>99</v>
      </c>
      <c r="D19" s="1118">
        <v>8</v>
      </c>
      <c r="E19" s="1119">
        <f t="shared" ref="E19" si="6">D19*B19/1000</f>
        <v>4.8000000000000001E-2</v>
      </c>
      <c r="F19" s="1116">
        <v>29</v>
      </c>
      <c r="G19" s="1120">
        <f>E19</f>
        <v>4.8000000000000001E-2</v>
      </c>
      <c r="H19" s="1121">
        <f t="shared" ref="H19:H20" si="7">D19*B19/1000</f>
        <v>4.8000000000000001E-2</v>
      </c>
      <c r="I19" s="1122">
        <f t="shared" ref="I19:I20" si="8">G19*F19</f>
        <v>1.3920000000000001</v>
      </c>
    </row>
    <row r="20" spans="1:9" s="1076" customFormat="1">
      <c r="A20" s="1093">
        <f>E20*F20</f>
        <v>0.52199999999999991</v>
      </c>
      <c r="B20" s="1099">
        <v>6</v>
      </c>
      <c r="C20" s="1114" t="s">
        <v>18</v>
      </c>
      <c r="D20" s="1065">
        <v>3</v>
      </c>
      <c r="E20" s="1095">
        <f>D20*B20/1000</f>
        <v>1.7999999999999999E-2</v>
      </c>
      <c r="F20" s="1093">
        <v>29</v>
      </c>
      <c r="G20" s="1115">
        <f>E20</f>
        <v>1.7999999999999999E-2</v>
      </c>
      <c r="H20" s="1096">
        <f t="shared" si="7"/>
        <v>1.7999999999999999E-2</v>
      </c>
      <c r="I20" s="1097">
        <f t="shared" si="8"/>
        <v>0.52199999999999991</v>
      </c>
    </row>
    <row r="21" spans="1:9" s="1131" customFormat="1">
      <c r="A21" s="1124">
        <f t="shared" ref="A21" si="9">E21*F21</f>
        <v>8.5252607999999981</v>
      </c>
      <c r="B21" s="1099">
        <v>6</v>
      </c>
      <c r="C21" s="1125" t="s">
        <v>19</v>
      </c>
      <c r="D21" s="1126">
        <v>12.334</v>
      </c>
      <c r="E21" s="1127">
        <f t="shared" ref="E21" si="10">D21*B21/1000</f>
        <v>7.4003999999999986E-2</v>
      </c>
      <c r="F21" s="1124">
        <v>115.2</v>
      </c>
      <c r="G21" s="1218">
        <f t="shared" ref="G21" si="11">E21</f>
        <v>7.4003999999999986E-2</v>
      </c>
      <c r="H21" s="1129">
        <f>D21*B21/1000</f>
        <v>7.4003999999999986E-2</v>
      </c>
      <c r="I21" s="1130">
        <f>G21*F21</f>
        <v>8.5252607999999981</v>
      </c>
    </row>
    <row r="22" spans="1:9" s="1076" customFormat="1">
      <c r="A22" s="1093">
        <f>E22*F22</f>
        <v>9.6000000000000002E-2</v>
      </c>
      <c r="B22" s="1099">
        <v>6</v>
      </c>
      <c r="C22" s="1114" t="s">
        <v>20</v>
      </c>
      <c r="D22" s="1065">
        <v>1</v>
      </c>
      <c r="E22" s="1095">
        <f>B22*D22/1000</f>
        <v>6.0000000000000001E-3</v>
      </c>
      <c r="F22" s="1093">
        <v>16</v>
      </c>
      <c r="G22" s="1115">
        <f>E22+E29</f>
        <v>1.2E-2</v>
      </c>
      <c r="H22" s="1096">
        <f>D22*B22/1000</f>
        <v>6.0000000000000001E-3</v>
      </c>
      <c r="I22" s="1097">
        <f>G22*F22</f>
        <v>0.192</v>
      </c>
    </row>
    <row r="23" spans="1:9" s="1076" customFormat="1">
      <c r="A23" s="1093">
        <f>SUM(A16:A22)</f>
        <v>197.83276080000002</v>
      </c>
      <c r="B23" s="1065"/>
      <c r="C23" s="1132" t="s">
        <v>21</v>
      </c>
      <c r="D23" s="1065"/>
      <c r="E23" s="1095"/>
      <c r="F23" s="1093"/>
      <c r="G23" s="1115"/>
      <c r="H23" s="1096">
        <f>D23*B23/1000</f>
        <v>0</v>
      </c>
      <c r="I23" s="1097">
        <f>G23*F23</f>
        <v>0</v>
      </c>
    </row>
    <row r="24" spans="1:9" s="1076" customFormat="1" ht="15.75">
      <c r="A24" s="1081">
        <f>A23/B22</f>
        <v>32.972126800000005</v>
      </c>
      <c r="B24" s="1065"/>
      <c r="C24" s="1132" t="s">
        <v>22</v>
      </c>
      <c r="D24" s="1065"/>
      <c r="E24" s="1095"/>
      <c r="F24" s="1081">
        <f>A24</f>
        <v>32.972126800000005</v>
      </c>
      <c r="G24" s="1115"/>
      <c r="H24" s="1096">
        <f>D24*B24/1000</f>
        <v>0</v>
      </c>
      <c r="I24" s="1097">
        <f>G24*F24</f>
        <v>0</v>
      </c>
    </row>
    <row r="25" spans="1:9" s="1076" customFormat="1" ht="15.75">
      <c r="A25" s="1081"/>
      <c r="B25" s="1065"/>
      <c r="C25" s="1133"/>
      <c r="D25" s="1069"/>
      <c r="E25" s="1095"/>
      <c r="F25" s="1081"/>
      <c r="G25" s="1115"/>
      <c r="H25" s="1096"/>
      <c r="I25" s="1097"/>
    </row>
    <row r="26" spans="1:9" s="1076" customFormat="1" ht="15.75">
      <c r="A26" s="1093"/>
      <c r="B26" s="1094">
        <v>150</v>
      </c>
      <c r="C26" s="1473" t="s">
        <v>66</v>
      </c>
      <c r="D26" s="1474"/>
      <c r="E26" s="1095"/>
      <c r="F26" s="1065"/>
      <c r="G26" s="1095"/>
      <c r="H26" s="1096"/>
      <c r="I26" s="1097"/>
    </row>
    <row r="27" spans="1:9" s="1076" customFormat="1">
      <c r="A27" s="1093">
        <f>E27*F27</f>
        <v>19.169999999999998</v>
      </c>
      <c r="B27" s="1065">
        <v>6</v>
      </c>
      <c r="C27" s="1066" t="s">
        <v>67</v>
      </c>
      <c r="D27" s="1065">
        <v>71</v>
      </c>
      <c r="E27" s="1095">
        <f>B27*D27/1000</f>
        <v>0.42599999999999999</v>
      </c>
      <c r="F27" s="1093">
        <v>45</v>
      </c>
      <c r="G27" s="1115">
        <f>E27</f>
        <v>0.42599999999999999</v>
      </c>
      <c r="H27" s="1096">
        <f t="shared" ref="H27:H31" si="12">D27*B27/1000</f>
        <v>0.42599999999999999</v>
      </c>
      <c r="I27" s="1097">
        <f t="shared" ref="I27:I31" si="13">G27*F27</f>
        <v>19.169999999999998</v>
      </c>
    </row>
    <row r="28" spans="1:9" s="1141" customFormat="1" ht="15.95" customHeight="1">
      <c r="A28" s="1134">
        <f t="shared" ref="A28" si="14">E28*F28</f>
        <v>17.854799999999997</v>
      </c>
      <c r="B28" s="1065">
        <v>6</v>
      </c>
      <c r="C28" s="1135" t="s">
        <v>34</v>
      </c>
      <c r="D28" s="1136">
        <v>5</v>
      </c>
      <c r="E28" s="1137">
        <f t="shared" ref="E28" si="15">D28*B28/1000</f>
        <v>0.03</v>
      </c>
      <c r="F28" s="1134">
        <v>595.16</v>
      </c>
      <c r="G28" s="1138">
        <f>E28+E77</f>
        <v>0.03</v>
      </c>
      <c r="H28" s="1139">
        <f t="shared" si="12"/>
        <v>0.03</v>
      </c>
      <c r="I28" s="1140">
        <f t="shared" si="13"/>
        <v>17.854799999999997</v>
      </c>
    </row>
    <row r="29" spans="1:9" s="1076" customFormat="1">
      <c r="A29" s="1093">
        <f>E29*F29</f>
        <v>9.6000000000000002E-2</v>
      </c>
      <c r="B29" s="1065">
        <v>6</v>
      </c>
      <c r="C29" s="1114" t="s">
        <v>20</v>
      </c>
      <c r="D29" s="1065">
        <v>1</v>
      </c>
      <c r="E29" s="1095">
        <f>B29*D29/1000</f>
        <v>6.0000000000000001E-3</v>
      </c>
      <c r="F29" s="1093">
        <v>16</v>
      </c>
      <c r="G29" s="1115"/>
      <c r="H29" s="1096">
        <f t="shared" si="12"/>
        <v>6.0000000000000001E-3</v>
      </c>
      <c r="I29" s="1097">
        <f t="shared" si="13"/>
        <v>0</v>
      </c>
    </row>
    <row r="30" spans="1:9" s="1076" customFormat="1">
      <c r="A30" s="1093">
        <f>SUM(A27:A29)</f>
        <v>37.120799999999996</v>
      </c>
      <c r="B30" s="1065"/>
      <c r="C30" s="1132" t="s">
        <v>21</v>
      </c>
      <c r="D30" s="1065"/>
      <c r="E30" s="1095"/>
      <c r="F30" s="1093"/>
      <c r="G30" s="1115"/>
      <c r="H30" s="1096">
        <f t="shared" si="12"/>
        <v>0</v>
      </c>
      <c r="I30" s="1097">
        <f t="shared" si="13"/>
        <v>0</v>
      </c>
    </row>
    <row r="31" spans="1:9" s="1076" customFormat="1" ht="15.75">
      <c r="A31" s="1081">
        <f>A30/B29</f>
        <v>6.186799999999999</v>
      </c>
      <c r="B31" s="1065"/>
      <c r="C31" s="1132" t="s">
        <v>22</v>
      </c>
      <c r="D31" s="1065"/>
      <c r="E31" s="1095"/>
      <c r="F31" s="1081">
        <f>A31</f>
        <v>6.186799999999999</v>
      </c>
      <c r="G31" s="1115"/>
      <c r="H31" s="1096">
        <f t="shared" si="12"/>
        <v>0</v>
      </c>
      <c r="I31" s="1097">
        <f t="shared" si="13"/>
        <v>0</v>
      </c>
    </row>
    <row r="32" spans="1:9" s="1076" customFormat="1" ht="15.75">
      <c r="A32" s="1081"/>
      <c r="B32" s="1065"/>
      <c r="C32" s="1133"/>
      <c r="D32" s="1069"/>
      <c r="E32" s="1095"/>
      <c r="F32" s="1081"/>
      <c r="G32" s="1115"/>
      <c r="H32" s="1096"/>
      <c r="I32" s="1097"/>
    </row>
    <row r="33" spans="1:15" s="1076" customFormat="1" ht="15.75">
      <c r="A33" s="1142"/>
      <c r="B33" s="1094">
        <v>200</v>
      </c>
      <c r="C33" s="1143" t="s">
        <v>115</v>
      </c>
      <c r="D33" s="1066"/>
      <c r="E33" s="1067"/>
      <c r="F33" s="1144"/>
      <c r="G33" s="1095"/>
      <c r="H33" s="1096"/>
      <c r="I33" s="1097"/>
      <c r="O33" s="1076" t="s">
        <v>23</v>
      </c>
    </row>
    <row r="34" spans="1:15" s="1076" customFormat="1">
      <c r="A34" s="1093">
        <f>E34*F34</f>
        <v>8.3580000000000005</v>
      </c>
      <c r="B34" s="1065">
        <v>6</v>
      </c>
      <c r="C34" s="1114" t="s">
        <v>157</v>
      </c>
      <c r="D34" s="1065">
        <v>10</v>
      </c>
      <c r="E34" s="1095">
        <f>D34*B34/1000</f>
        <v>0.06</v>
      </c>
      <c r="F34" s="1093">
        <v>139.30000000000001</v>
      </c>
      <c r="G34" s="1115">
        <f>E34</f>
        <v>0.06</v>
      </c>
      <c r="H34" s="1096">
        <f>D34*B34/1000</f>
        <v>0.06</v>
      </c>
      <c r="I34" s="1097">
        <f>G34*F34</f>
        <v>8.3580000000000005</v>
      </c>
    </row>
    <row r="35" spans="1:15" s="1076" customFormat="1">
      <c r="A35" s="1093">
        <f>E35*F35</f>
        <v>8.7911999999999999</v>
      </c>
      <c r="B35" s="1065">
        <v>6</v>
      </c>
      <c r="C35" s="1114" t="s">
        <v>145</v>
      </c>
      <c r="D35" s="1065">
        <v>20</v>
      </c>
      <c r="E35" s="1095">
        <f>D35*B35/1000</f>
        <v>0.12</v>
      </c>
      <c r="F35" s="1093">
        <v>73.260000000000005</v>
      </c>
      <c r="G35" s="1115">
        <f>E35</f>
        <v>0.12</v>
      </c>
      <c r="H35" s="1096">
        <f>D35*B35/1000</f>
        <v>0.12</v>
      </c>
      <c r="I35" s="1097">
        <f>G35*F35</f>
        <v>8.7911999999999999</v>
      </c>
    </row>
    <row r="36" spans="1:15" s="1076" customFormat="1">
      <c r="A36" s="1093">
        <f>SUM(A34:A35)</f>
        <v>17.1492</v>
      </c>
      <c r="B36" s="1066"/>
      <c r="C36" s="1066" t="s">
        <v>21</v>
      </c>
      <c r="D36" s="1065"/>
      <c r="E36" s="1095"/>
      <c r="F36" s="1093"/>
      <c r="G36" s="1067"/>
      <c r="H36" s="1096">
        <f>D36*B36/1000</f>
        <v>0</v>
      </c>
      <c r="I36" s="1097">
        <f>G36*F36</f>
        <v>0</v>
      </c>
    </row>
    <row r="37" spans="1:15" s="1076" customFormat="1" ht="15.75">
      <c r="A37" s="1081">
        <f>A36/B34</f>
        <v>2.8582000000000001</v>
      </c>
      <c r="B37" s="1072"/>
      <c r="C37" s="1066" t="s">
        <v>22</v>
      </c>
      <c r="D37" s="1065"/>
      <c r="E37" s="1095"/>
      <c r="F37" s="1081">
        <f>A37</f>
        <v>2.8582000000000001</v>
      </c>
      <c r="G37" s="1067"/>
      <c r="H37" s="1096">
        <f>D37*B37/1000</f>
        <v>0</v>
      </c>
      <c r="I37" s="1097">
        <f>G37*F37</f>
        <v>0</v>
      </c>
    </row>
    <row r="38" spans="1:15" s="1153" customFormat="1" ht="15.75">
      <c r="A38" s="1145"/>
      <c r="B38" s="1146"/>
      <c r="C38" s="1147"/>
      <c r="D38" s="1148"/>
      <c r="E38" s="1149"/>
      <c r="F38" s="1145"/>
      <c r="G38" s="1150"/>
      <c r="H38" s="1151"/>
      <c r="I38" s="1152"/>
    </row>
    <row r="39" spans="1:15" s="1076" customFormat="1" ht="15.75">
      <c r="A39" s="1142"/>
      <c r="B39" s="1094">
        <v>25</v>
      </c>
      <c r="C39" s="1143" t="s">
        <v>26</v>
      </c>
      <c r="D39" s="1066"/>
      <c r="E39" s="1067"/>
      <c r="F39" s="1144"/>
      <c r="G39" s="1067"/>
      <c r="H39" s="1096"/>
      <c r="I39" s="1097"/>
    </row>
    <row r="40" spans="1:15" s="1076" customFormat="1">
      <c r="A40" s="1093">
        <f>E40*F40</f>
        <v>10.95</v>
      </c>
      <c r="B40" s="1065">
        <v>6</v>
      </c>
      <c r="C40" s="1114" t="s">
        <v>27</v>
      </c>
      <c r="D40" s="1065">
        <v>25</v>
      </c>
      <c r="E40" s="1095">
        <f>D40*B40/1000</f>
        <v>0.15</v>
      </c>
      <c r="F40" s="1093">
        <v>73</v>
      </c>
      <c r="G40" s="1115">
        <f>E40</f>
        <v>0.15</v>
      </c>
      <c r="H40" s="1096">
        <f>D40*B40/1000</f>
        <v>0.15</v>
      </c>
      <c r="I40" s="1097">
        <f>G40*F40</f>
        <v>10.95</v>
      </c>
    </row>
    <row r="41" spans="1:15" s="1076" customFormat="1">
      <c r="A41" s="1093">
        <f>SUM(A40)</f>
        <v>10.95</v>
      </c>
      <c r="B41" s="1066"/>
      <c r="C41" s="1066" t="s">
        <v>21</v>
      </c>
      <c r="D41" s="1065"/>
      <c r="E41" s="1095"/>
      <c r="F41" s="1093"/>
      <c r="G41" s="1067"/>
      <c r="H41" s="1096">
        <f>D41*B41/1000</f>
        <v>0</v>
      </c>
      <c r="I41" s="1097">
        <f>G41*F41</f>
        <v>0</v>
      </c>
    </row>
    <row r="42" spans="1:15" s="1076" customFormat="1" ht="15.75">
      <c r="A42" s="1081">
        <f>A41/B40</f>
        <v>1.825</v>
      </c>
      <c r="B42" s="1072"/>
      <c r="C42" s="1066" t="s">
        <v>22</v>
      </c>
      <c r="D42" s="1065"/>
      <c r="E42" s="1095"/>
      <c r="F42" s="1081">
        <f>A42</f>
        <v>1.825</v>
      </c>
      <c r="G42" s="1067"/>
      <c r="H42" s="1096">
        <f>D42*B42/1000</f>
        <v>0</v>
      </c>
      <c r="I42" s="1097">
        <f>G42*F42</f>
        <v>0</v>
      </c>
    </row>
    <row r="43" spans="1:15" s="1076" customFormat="1" ht="15.75">
      <c r="A43" s="1081"/>
      <c r="B43" s="1072"/>
      <c r="C43" s="1066"/>
      <c r="D43" s="1065"/>
      <c r="E43" s="1095"/>
      <c r="F43" s="1081"/>
      <c r="G43" s="1067"/>
      <c r="H43" s="1096"/>
      <c r="I43" s="1097"/>
    </row>
    <row r="44" spans="1:15" s="1076" customFormat="1" ht="15.75">
      <c r="A44" s="1142"/>
      <c r="B44" s="1094">
        <v>25</v>
      </c>
      <c r="C44" s="1143" t="s">
        <v>28</v>
      </c>
      <c r="D44" s="1066"/>
      <c r="E44" s="1067"/>
      <c r="F44" s="1144"/>
      <c r="G44" s="1067"/>
      <c r="H44" s="1096"/>
      <c r="I44" s="1097"/>
    </row>
    <row r="45" spans="1:15" s="1076" customFormat="1">
      <c r="A45" s="1093">
        <f>E45*F45</f>
        <v>10.65</v>
      </c>
      <c r="B45" s="1065">
        <v>6</v>
      </c>
      <c r="C45" s="1114" t="s">
        <v>29</v>
      </c>
      <c r="D45" s="1065">
        <v>25</v>
      </c>
      <c r="E45" s="1095">
        <f>D45*B45/1000</f>
        <v>0.15</v>
      </c>
      <c r="F45" s="1093">
        <v>71</v>
      </c>
      <c r="G45" s="1115">
        <f>E45</f>
        <v>0.15</v>
      </c>
      <c r="H45" s="1096">
        <f>D45*B45/1000</f>
        <v>0.15</v>
      </c>
      <c r="I45" s="1097">
        <f>G45*F45</f>
        <v>10.65</v>
      </c>
    </row>
    <row r="46" spans="1:15" s="1076" customFormat="1">
      <c r="A46" s="1093">
        <f>SUM(A45)</f>
        <v>10.65</v>
      </c>
      <c r="B46" s="1066"/>
      <c r="C46" s="1066" t="s">
        <v>21</v>
      </c>
      <c r="D46" s="1065"/>
      <c r="E46" s="1095"/>
      <c r="F46" s="1093"/>
      <c r="G46" s="1067"/>
      <c r="H46" s="1096">
        <f>D46*B46/1000</f>
        <v>0</v>
      </c>
      <c r="I46" s="1097">
        <f>G46*F46</f>
        <v>0</v>
      </c>
    </row>
    <row r="47" spans="1:15" s="1076" customFormat="1" ht="15.75">
      <c r="A47" s="1081">
        <f>A46/B45</f>
        <v>1.7750000000000001</v>
      </c>
      <c r="B47" s="1072"/>
      <c r="C47" s="1066" t="s">
        <v>22</v>
      </c>
      <c r="D47" s="1065"/>
      <c r="E47" s="1095"/>
      <c r="F47" s="1081">
        <f>A47</f>
        <v>1.7750000000000001</v>
      </c>
      <c r="G47" s="1067"/>
      <c r="H47" s="1096">
        <f>D47*B47/1000</f>
        <v>0</v>
      </c>
      <c r="I47" s="1097">
        <f>G47*F47</f>
        <v>0</v>
      </c>
    </row>
    <row r="48" spans="1:15" s="1076" customFormat="1" ht="15.75">
      <c r="A48" s="1081"/>
      <c r="B48" s="1072"/>
      <c r="C48" s="1066"/>
      <c r="D48" s="1065"/>
      <c r="E48" s="1095"/>
      <c r="F48" s="1081"/>
      <c r="G48" s="1067"/>
      <c r="H48" s="1096"/>
      <c r="I48" s="1097"/>
    </row>
    <row r="49" spans="1:9" s="1076" customFormat="1" ht="15.75">
      <c r="A49" s="1081">
        <f>A46+A41+A36+A30+A23</f>
        <v>273.70276080000002</v>
      </c>
      <c r="B49" s="1066"/>
      <c r="C49" s="1072" t="s">
        <v>30</v>
      </c>
      <c r="D49" s="1066"/>
      <c r="E49" s="1067"/>
      <c r="F49" s="1081">
        <f>F50*B45</f>
        <v>273.70276080000002</v>
      </c>
      <c r="G49" s="1067"/>
      <c r="H49" s="1064"/>
      <c r="I49" s="1097">
        <f>SUM(I14:I48)</f>
        <v>273.70276079999996</v>
      </c>
    </row>
    <row r="50" spans="1:9" s="1076" customFormat="1" ht="15.75">
      <c r="A50" s="1081">
        <f>A49/B45</f>
        <v>45.617126800000001</v>
      </c>
      <c r="B50" s="1066"/>
      <c r="C50" s="1072" t="s">
        <v>22</v>
      </c>
      <c r="D50" s="1066"/>
      <c r="E50" s="1067"/>
      <c r="F50" s="1081">
        <f>A50</f>
        <v>45.617126800000001</v>
      </c>
      <c r="G50" s="1067"/>
      <c r="H50" s="1096"/>
      <c r="I50" s="1097"/>
    </row>
    <row r="51" spans="1:9" s="1076" customFormat="1" ht="15.75">
      <c r="C51" s="1457" t="s">
        <v>84</v>
      </c>
      <c r="D51" s="1457"/>
      <c r="E51" s="1457"/>
      <c r="F51" s="1457"/>
      <c r="G51" s="1457"/>
      <c r="H51" s="1154"/>
      <c r="I51" s="1059"/>
    </row>
    <row r="52" spans="1:9" s="1076" customFormat="1" ht="15.75">
      <c r="C52" s="1457" t="s">
        <v>32</v>
      </c>
      <c r="D52" s="1457"/>
      <c r="E52" s="1457"/>
      <c r="F52" s="1457"/>
      <c r="G52" s="1457"/>
      <c r="H52" s="1154"/>
      <c r="I52" s="1059"/>
    </row>
    <row r="53" spans="1:9" s="1076" customFormat="1" ht="15.75">
      <c r="B53" s="1155"/>
      <c r="C53" s="1155" t="s">
        <v>33</v>
      </c>
      <c r="D53" s="1155"/>
      <c r="E53" s="1155"/>
      <c r="F53" s="1155"/>
      <c r="G53" s="1155"/>
      <c r="H53" s="1059"/>
      <c r="I53" s="1059"/>
    </row>
  </sheetData>
  <mergeCells count="13">
    <mergeCell ref="C52:G52"/>
    <mergeCell ref="B2:G2"/>
    <mergeCell ref="B3:G3"/>
    <mergeCell ref="B4:B5"/>
    <mergeCell ref="C4:C5"/>
    <mergeCell ref="D4:D5"/>
    <mergeCell ref="E4:E5"/>
    <mergeCell ref="F5:G5"/>
    <mergeCell ref="F6:G6"/>
    <mergeCell ref="F8:G8"/>
    <mergeCell ref="C15:D15"/>
    <mergeCell ref="C26:D26"/>
    <mergeCell ref="C51:G51"/>
  </mergeCells>
  <pageMargins left="0.7" right="0.7" top="0.75" bottom="0.75" header="0.3" footer="0.3"/>
  <pageSetup paperSize="9" scale="75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O89"/>
  <sheetViews>
    <sheetView view="pageBreakPreview" topLeftCell="A43" zoomScale="60" workbookViewId="0">
      <selection activeCell="B52" sqref="B52"/>
    </sheetView>
  </sheetViews>
  <sheetFormatPr defaultRowHeight="15"/>
  <cols>
    <col min="1" max="1" width="15.7109375" customWidth="1"/>
    <col min="2" max="2" width="11" customWidth="1"/>
    <col min="3" max="3" width="64.7109375" customWidth="1"/>
    <col min="6" max="6" width="14.28515625" customWidth="1"/>
    <col min="9" max="9" width="14.42578125" customWidth="1"/>
  </cols>
  <sheetData>
    <row r="1" spans="1:9" s="1058" customFormat="1">
      <c r="H1" s="1059"/>
      <c r="I1" s="1059"/>
    </row>
    <row r="2" spans="1:9" s="1058" customFormat="1" ht="15.75">
      <c r="A2" s="1060"/>
      <c r="B2" s="1458" t="s">
        <v>0</v>
      </c>
      <c r="C2" s="1458"/>
      <c r="D2" s="1458"/>
      <c r="E2" s="1458"/>
      <c r="F2" s="1458"/>
      <c r="G2" s="1458"/>
      <c r="H2" s="1059"/>
      <c r="I2" s="1059"/>
    </row>
    <row r="3" spans="1:9" s="1058" customFormat="1" ht="12.75" customHeight="1">
      <c r="A3" s="1060"/>
      <c r="B3" s="1458"/>
      <c r="C3" s="1458"/>
      <c r="D3" s="1458"/>
      <c r="E3" s="1458"/>
      <c r="F3" s="1458"/>
      <c r="G3" s="1458"/>
      <c r="H3" s="1059"/>
      <c r="I3" s="1059"/>
    </row>
    <row r="4" spans="1:9" s="1058" customFormat="1" ht="30" customHeight="1">
      <c r="A4" s="1060"/>
      <c r="B4" s="1459"/>
      <c r="C4" s="1461" t="s">
        <v>1</v>
      </c>
      <c r="D4" s="1463" t="s">
        <v>2</v>
      </c>
      <c r="E4" s="1465" t="s">
        <v>3</v>
      </c>
      <c r="F4" s="1061"/>
      <c r="G4" s="1062"/>
      <c r="H4" s="1059"/>
      <c r="I4" s="1059"/>
    </row>
    <row r="5" spans="1:9" s="1058" customFormat="1" ht="40.5" customHeight="1">
      <c r="A5" s="1063"/>
      <c r="B5" s="1460"/>
      <c r="C5" s="1462"/>
      <c r="D5" s="1464"/>
      <c r="E5" s="1466"/>
      <c r="F5" s="1467" t="s">
        <v>4</v>
      </c>
      <c r="G5" s="1468"/>
      <c r="H5" s="1059"/>
      <c r="I5" s="1059"/>
    </row>
    <row r="6" spans="1:9" s="1058" customFormat="1">
      <c r="A6" s="1064"/>
      <c r="B6" s="1065"/>
      <c r="C6" s="1066"/>
      <c r="D6" s="1067"/>
      <c r="E6" s="1068"/>
      <c r="F6" s="1469" t="s">
        <v>5</v>
      </c>
      <c r="G6" s="1470"/>
      <c r="H6" s="1059"/>
      <c r="I6" s="1059"/>
    </row>
    <row r="7" spans="1:9" s="1058" customFormat="1">
      <c r="A7" s="1064"/>
      <c r="B7" s="1069"/>
      <c r="C7" s="1066"/>
      <c r="D7" s="1067"/>
      <c r="E7" s="1068"/>
      <c r="F7" s="1070"/>
      <c r="G7" s="1071"/>
      <c r="H7" s="1059"/>
      <c r="I7" s="1059"/>
    </row>
    <row r="8" spans="1:9" s="1058" customFormat="1">
      <c r="A8" s="1064"/>
      <c r="B8" s="1069"/>
      <c r="C8" s="1066"/>
      <c r="D8" s="1067"/>
      <c r="E8" s="1068"/>
      <c r="F8" s="1471"/>
      <c r="G8" s="1472"/>
      <c r="H8" s="1059"/>
      <c r="I8" s="1059"/>
    </row>
    <row r="9" spans="1:9" s="1058" customFormat="1" ht="14.25" customHeight="1">
      <c r="A9" s="1064"/>
      <c r="B9" s="1069"/>
      <c r="C9" s="1072"/>
      <c r="D9" s="1067"/>
      <c r="E9" s="1068"/>
      <c r="F9" s="1061"/>
      <c r="G9" s="1073"/>
      <c r="H9" s="1059"/>
      <c r="I9" s="1059"/>
    </row>
    <row r="10" spans="1:9" s="1058" customFormat="1" ht="13.5" customHeight="1">
      <c r="A10" s="1074"/>
      <c r="B10" s="1075"/>
      <c r="C10" s="1066"/>
      <c r="D10" s="1067"/>
      <c r="E10" s="1068"/>
      <c r="F10" s="1061"/>
      <c r="G10" s="1073"/>
      <c r="H10" s="1059"/>
      <c r="I10" s="1059"/>
    </row>
    <row r="11" spans="1:9" s="1058" customFormat="1" ht="18" customHeight="1">
      <c r="A11" s="1060"/>
      <c r="B11" s="1076"/>
      <c r="C11" s="1077" t="s">
        <v>161</v>
      </c>
      <c r="D11" s="1062"/>
      <c r="E11" s="1061"/>
      <c r="F11" s="1061"/>
      <c r="G11" s="1062"/>
      <c r="H11" s="1059"/>
      <c r="I11" s="1059"/>
    </row>
    <row r="12" spans="1:9" s="1058" customFormat="1" ht="75">
      <c r="A12" s="1078" t="s">
        <v>6</v>
      </c>
      <c r="B12" s="1079" t="s">
        <v>7</v>
      </c>
      <c r="C12" s="1079" t="s">
        <v>8</v>
      </c>
      <c r="D12" s="1079" t="s">
        <v>9</v>
      </c>
      <c r="E12" s="1080" t="s">
        <v>10</v>
      </c>
      <c r="F12" s="1079" t="s">
        <v>11</v>
      </c>
      <c r="G12" s="1080" t="s">
        <v>12</v>
      </c>
      <c r="H12" s="1059"/>
      <c r="I12" s="1059"/>
    </row>
    <row r="13" spans="1:9" s="1058" customFormat="1" ht="20.25">
      <c r="A13" s="1081"/>
      <c r="B13" s="1082"/>
      <c r="C13" s="1083">
        <v>45246</v>
      </c>
      <c r="D13" s="1079"/>
      <c r="E13" s="1080"/>
      <c r="F13" s="1082"/>
      <c r="G13" s="1080"/>
      <c r="H13" s="1059"/>
      <c r="I13" s="1059"/>
    </row>
    <row r="14" spans="1:9" s="1227" customFormat="1" ht="20.100000000000001" customHeight="1">
      <c r="A14" s="1219"/>
      <c r="B14" s="1220"/>
      <c r="C14" s="1221" t="s">
        <v>48</v>
      </c>
      <c r="D14" s="1222"/>
      <c r="E14" s="1223"/>
      <c r="F14" s="1219"/>
      <c r="G14" s="1224"/>
      <c r="H14" s="1225"/>
      <c r="I14" s="1226"/>
    </row>
    <row r="15" spans="1:9" s="1141" customFormat="1" ht="15.95" customHeight="1">
      <c r="A15" s="1134"/>
      <c r="B15" s="1186">
        <v>200</v>
      </c>
      <c r="C15" s="1187" t="s">
        <v>89</v>
      </c>
      <c r="D15" s="1135"/>
      <c r="E15" s="1188"/>
      <c r="F15" s="1189"/>
      <c r="G15" s="1137"/>
      <c r="H15" s="1139"/>
      <c r="I15" s="1140"/>
    </row>
    <row r="16" spans="1:9" s="1141" customFormat="1" ht="15.95" customHeight="1">
      <c r="A16" s="1134">
        <f t="shared" ref="A16:A20" si="0">E16*F16</f>
        <v>8.9700000000000006</v>
      </c>
      <c r="B16" s="1136">
        <v>13</v>
      </c>
      <c r="C16" s="1135" t="s">
        <v>90</v>
      </c>
      <c r="D16" s="1136">
        <v>30</v>
      </c>
      <c r="E16" s="1137">
        <f t="shared" ref="E16:E20" si="1">D16*B16/1000</f>
        <v>0.39</v>
      </c>
      <c r="F16" s="1134">
        <v>23</v>
      </c>
      <c r="G16" s="1190">
        <f>E16</f>
        <v>0.39</v>
      </c>
      <c r="H16" s="1139">
        <f t="shared" ref="H16:H22" si="2">D16*B16/1000</f>
        <v>0.39</v>
      </c>
      <c r="I16" s="1140">
        <f>G16*F16</f>
        <v>8.9700000000000006</v>
      </c>
    </row>
    <row r="17" spans="1:15" s="1141" customFormat="1" ht="15.95" customHeight="1">
      <c r="A17" s="1134">
        <f t="shared" si="0"/>
        <v>38.685400000000001</v>
      </c>
      <c r="B17" s="1136">
        <v>13</v>
      </c>
      <c r="C17" s="1135" t="s">
        <v>34</v>
      </c>
      <c r="D17" s="1136">
        <v>5</v>
      </c>
      <c r="E17" s="1137">
        <f t="shared" si="1"/>
        <v>6.5000000000000002E-2</v>
      </c>
      <c r="F17" s="1134">
        <v>595.16</v>
      </c>
      <c r="G17" s="1138">
        <f>E17+E64</f>
        <v>0.13</v>
      </c>
      <c r="H17" s="1139">
        <f t="shared" si="2"/>
        <v>6.5000000000000002E-2</v>
      </c>
      <c r="I17" s="1140">
        <f t="shared" ref="I17:I22" si="3">G17*F17</f>
        <v>77.370800000000003</v>
      </c>
    </row>
    <row r="18" spans="1:15" s="1141" customFormat="1" ht="15.95" customHeight="1">
      <c r="A18" s="1134">
        <f t="shared" si="0"/>
        <v>124.384</v>
      </c>
      <c r="B18" s="1136">
        <v>13</v>
      </c>
      <c r="C18" s="1135" t="s">
        <v>35</v>
      </c>
      <c r="D18" s="1136">
        <v>23</v>
      </c>
      <c r="E18" s="1137">
        <f t="shared" si="1"/>
        <v>0.29899999999999999</v>
      </c>
      <c r="F18" s="1134">
        <v>416</v>
      </c>
      <c r="G18" s="1190">
        <f>E18</f>
        <v>0.29899999999999999</v>
      </c>
      <c r="H18" s="1139">
        <f t="shared" si="2"/>
        <v>0.29899999999999999</v>
      </c>
      <c r="I18" s="1140">
        <f t="shared" si="3"/>
        <v>124.384</v>
      </c>
    </row>
    <row r="19" spans="1:15" s="109" customFormat="1" ht="15.95" customHeight="1">
      <c r="A19" s="1134">
        <f t="shared" si="0"/>
        <v>4.7619000000000007</v>
      </c>
      <c r="B19" s="1136">
        <v>13</v>
      </c>
      <c r="C19" s="102" t="s">
        <v>36</v>
      </c>
      <c r="D19" s="103">
        <v>5</v>
      </c>
      <c r="E19" s="104">
        <f t="shared" si="1"/>
        <v>6.5000000000000002E-2</v>
      </c>
      <c r="F19" s="105">
        <v>73.260000000000005</v>
      </c>
      <c r="G19" s="106">
        <f>E19+E26+E71</f>
        <v>0.45500000000000002</v>
      </c>
      <c r="H19" s="107">
        <f t="shared" si="2"/>
        <v>6.5000000000000002E-2</v>
      </c>
      <c r="I19" s="108">
        <f t="shared" si="3"/>
        <v>33.333300000000001</v>
      </c>
    </row>
    <row r="20" spans="1:15" s="1141" customFormat="1" ht="15.95" customHeight="1">
      <c r="A20" s="1134">
        <f t="shared" si="0"/>
        <v>0.20799999999999999</v>
      </c>
      <c r="B20" s="1136">
        <v>13</v>
      </c>
      <c r="C20" s="1135" t="s">
        <v>37</v>
      </c>
      <c r="D20" s="1136">
        <v>1</v>
      </c>
      <c r="E20" s="1137">
        <f t="shared" si="1"/>
        <v>1.2999999999999999E-2</v>
      </c>
      <c r="F20" s="1134">
        <v>16</v>
      </c>
      <c r="G20" s="1138">
        <f>E20+E47+E58+E65</f>
        <v>5.1999999999999998E-2</v>
      </c>
      <c r="H20" s="1139">
        <f t="shared" si="2"/>
        <v>1.2999999999999999E-2</v>
      </c>
      <c r="I20" s="1140">
        <f t="shared" si="3"/>
        <v>0.83199999999999996</v>
      </c>
    </row>
    <row r="21" spans="1:15" s="1141" customFormat="1" ht="15.95" customHeight="1">
      <c r="A21" s="1134">
        <f>SUM(A16:A20)</f>
        <v>177.0093</v>
      </c>
      <c r="B21" s="1136"/>
      <c r="C21" s="1135" t="s">
        <v>21</v>
      </c>
      <c r="D21" s="1136"/>
      <c r="E21" s="1137"/>
      <c r="F21" s="1134"/>
      <c r="G21" s="1138"/>
      <c r="H21" s="1139">
        <f t="shared" si="2"/>
        <v>0</v>
      </c>
      <c r="I21" s="1140">
        <f t="shared" si="3"/>
        <v>0</v>
      </c>
    </row>
    <row r="22" spans="1:15" s="1141" customFormat="1" ht="15.95" customHeight="1">
      <c r="A22" s="1191">
        <f>A21/B20</f>
        <v>13.616099999999999</v>
      </c>
      <c r="B22" s="1135"/>
      <c r="C22" s="1135" t="s">
        <v>22</v>
      </c>
      <c r="D22" s="1136"/>
      <c r="E22" s="1137"/>
      <c r="F22" s="1191">
        <f>A22</f>
        <v>13.616099999999999</v>
      </c>
      <c r="G22" s="1138"/>
      <c r="H22" s="1139">
        <f t="shared" si="2"/>
        <v>0</v>
      </c>
      <c r="I22" s="1140">
        <f t="shared" si="3"/>
        <v>0</v>
      </c>
    </row>
    <row r="23" spans="1:15" s="1141" customFormat="1" ht="15.95" customHeight="1">
      <c r="A23" s="1191"/>
      <c r="B23" s="1135"/>
      <c r="C23" s="1135"/>
      <c r="D23" s="1136"/>
      <c r="E23" s="1137"/>
      <c r="F23" s="1191"/>
      <c r="G23" s="1138"/>
      <c r="H23" s="1139"/>
      <c r="I23" s="1140"/>
    </row>
    <row r="24" spans="1:15" s="109" customFormat="1" ht="15.95" customHeight="1">
      <c r="A24" s="111"/>
      <c r="B24" s="112">
        <v>200</v>
      </c>
      <c r="C24" s="113" t="s">
        <v>38</v>
      </c>
      <c r="D24" s="114"/>
      <c r="E24" s="115"/>
      <c r="F24" s="116"/>
      <c r="G24" s="104"/>
      <c r="H24" s="107"/>
      <c r="I24" s="108"/>
      <c r="O24" s="109" t="s">
        <v>23</v>
      </c>
    </row>
    <row r="25" spans="1:15" s="109" customFormat="1" ht="15.95" customHeight="1">
      <c r="A25" s="105">
        <f>E25*F25</f>
        <v>6.1749999999999998</v>
      </c>
      <c r="B25" s="103">
        <v>13</v>
      </c>
      <c r="C25" s="102" t="s">
        <v>39</v>
      </c>
      <c r="D25" s="103">
        <v>1</v>
      </c>
      <c r="E25" s="104">
        <f>D25*B25/1000</f>
        <v>1.2999999999999999E-2</v>
      </c>
      <c r="F25" s="105">
        <v>475</v>
      </c>
      <c r="G25" s="106">
        <f>E25</f>
        <v>1.2999999999999999E-2</v>
      </c>
      <c r="H25" s="107">
        <f>D25*B25/1000</f>
        <v>1.2999999999999999E-2</v>
      </c>
      <c r="I25" s="108">
        <f>G25*F25</f>
        <v>6.1749999999999998</v>
      </c>
    </row>
    <row r="26" spans="1:15" s="109" customFormat="1" ht="15.95" customHeight="1">
      <c r="A26" s="105">
        <f>E26*F26</f>
        <v>9.5238000000000014</v>
      </c>
      <c r="B26" s="103">
        <v>13</v>
      </c>
      <c r="C26" s="102" t="s">
        <v>36</v>
      </c>
      <c r="D26" s="103">
        <v>10</v>
      </c>
      <c r="E26" s="104">
        <f>D26*B26/1000</f>
        <v>0.13</v>
      </c>
      <c r="F26" s="105">
        <v>73.260000000000005</v>
      </c>
      <c r="G26" s="106"/>
      <c r="H26" s="107">
        <f>D26*B26/1000</f>
        <v>0.13</v>
      </c>
      <c r="I26" s="108">
        <f>G26*F26</f>
        <v>0</v>
      </c>
    </row>
    <row r="27" spans="1:15" s="109" customFormat="1" ht="15.95" customHeight="1">
      <c r="A27" s="105">
        <f>SUM(A25:A26)</f>
        <v>15.698800000000002</v>
      </c>
      <c r="B27" s="114"/>
      <c r="C27" s="114" t="s">
        <v>21</v>
      </c>
      <c r="D27" s="103"/>
      <c r="E27" s="104"/>
      <c r="F27" s="105"/>
      <c r="G27" s="115"/>
      <c r="H27" s="107">
        <f>D27*B27/1000</f>
        <v>0</v>
      </c>
      <c r="I27" s="108">
        <f>G27*F27</f>
        <v>0</v>
      </c>
    </row>
    <row r="28" spans="1:15" s="109" customFormat="1" ht="15.95" customHeight="1">
      <c r="A28" s="117">
        <f>A27/B25</f>
        <v>1.2076000000000002</v>
      </c>
      <c r="B28" s="118"/>
      <c r="C28" s="114" t="s">
        <v>22</v>
      </c>
      <c r="D28" s="103"/>
      <c r="E28" s="104"/>
      <c r="F28" s="117">
        <f>A28</f>
        <v>1.2076000000000002</v>
      </c>
      <c r="G28" s="115"/>
      <c r="H28" s="107">
        <f>D28*B28/1000</f>
        <v>0</v>
      </c>
      <c r="I28" s="108">
        <f>G28*F28</f>
        <v>0</v>
      </c>
    </row>
    <row r="29" spans="1:15" s="1236" customFormat="1" ht="15.75" customHeight="1">
      <c r="A29" s="1228"/>
      <c r="B29" s="1229"/>
      <c r="C29" s="1230"/>
      <c r="D29" s="1231"/>
      <c r="E29" s="1232"/>
      <c r="F29" s="1228"/>
      <c r="G29" s="1233"/>
      <c r="H29" s="1234"/>
      <c r="I29" s="1235"/>
    </row>
    <row r="30" spans="1:15" s="1236" customFormat="1" ht="15.95" customHeight="1">
      <c r="A30" s="1237"/>
      <c r="B30" s="1238">
        <v>30</v>
      </c>
      <c r="C30" s="1239" t="s">
        <v>40</v>
      </c>
      <c r="D30" s="1230"/>
      <c r="E30" s="1233"/>
      <c r="F30" s="1240"/>
      <c r="G30" s="1233"/>
      <c r="H30" s="1234"/>
      <c r="I30" s="1235"/>
    </row>
    <row r="31" spans="1:15" s="1236" customFormat="1" ht="15.95" customHeight="1">
      <c r="A31" s="1241">
        <f>E31*F31</f>
        <v>33.54</v>
      </c>
      <c r="B31" s="1231">
        <v>13</v>
      </c>
      <c r="C31" s="1242" t="s">
        <v>40</v>
      </c>
      <c r="D31" s="1231">
        <v>30</v>
      </c>
      <c r="E31" s="1232">
        <f>D31*B31/1000</f>
        <v>0.39</v>
      </c>
      <c r="F31" s="1241">
        <v>86</v>
      </c>
      <c r="G31" s="1243">
        <f>E31</f>
        <v>0.39</v>
      </c>
      <c r="H31" s="1234">
        <f>D31*B31/1000</f>
        <v>0.39</v>
      </c>
      <c r="I31" s="1235">
        <f>G31*F31</f>
        <v>33.54</v>
      </c>
    </row>
    <row r="32" spans="1:15" s="1236" customFormat="1" ht="15.95" customHeight="1">
      <c r="A32" s="1241">
        <f>SUM(A31)</f>
        <v>33.54</v>
      </c>
      <c r="B32" s="1230"/>
      <c r="C32" s="1230" t="s">
        <v>21</v>
      </c>
      <c r="D32" s="1231"/>
      <c r="E32" s="1232"/>
      <c r="F32" s="1241"/>
      <c r="G32" s="1233"/>
      <c r="H32" s="1234">
        <f>D32*B32/1000</f>
        <v>0</v>
      </c>
      <c r="I32" s="1235">
        <f>G32*F32</f>
        <v>0</v>
      </c>
    </row>
    <row r="33" spans="1:9" s="1236" customFormat="1" ht="15.95" customHeight="1">
      <c r="A33" s="1228">
        <f>A32/B31</f>
        <v>2.58</v>
      </c>
      <c r="B33" s="1229"/>
      <c r="C33" s="1230" t="s">
        <v>22</v>
      </c>
      <c r="D33" s="1231"/>
      <c r="E33" s="1232"/>
      <c r="F33" s="1228">
        <f>A33</f>
        <v>2.58</v>
      </c>
      <c r="G33" s="1233"/>
      <c r="H33" s="1234">
        <f>D33*B33/1000</f>
        <v>0</v>
      </c>
      <c r="I33" s="1235">
        <f>G33*F33</f>
        <v>0</v>
      </c>
    </row>
    <row r="34" spans="1:9" s="1236" customFormat="1" ht="15.95" customHeight="1">
      <c r="A34" s="1228"/>
      <c r="B34" s="1229"/>
      <c r="C34" s="1230"/>
      <c r="D34" s="1231"/>
      <c r="E34" s="1232"/>
      <c r="F34" s="1228"/>
      <c r="G34" s="1233"/>
      <c r="H34" s="1234"/>
      <c r="I34" s="1235"/>
    </row>
    <row r="35" spans="1:9" s="1236" customFormat="1" ht="15.95" customHeight="1">
      <c r="A35" s="1237"/>
      <c r="B35" s="1238">
        <v>25</v>
      </c>
      <c r="C35" s="1239" t="s">
        <v>26</v>
      </c>
      <c r="D35" s="1230"/>
      <c r="E35" s="1233"/>
      <c r="F35" s="1240"/>
      <c r="G35" s="1233"/>
      <c r="H35" s="1234"/>
      <c r="I35" s="1235"/>
    </row>
    <row r="36" spans="1:9" s="1236" customFormat="1" ht="15.95" customHeight="1">
      <c r="A36" s="1241">
        <f>E36*F36</f>
        <v>23.725000000000001</v>
      </c>
      <c r="B36" s="1231">
        <v>13</v>
      </c>
      <c r="C36" s="1242" t="s">
        <v>27</v>
      </c>
      <c r="D36" s="1231">
        <v>25</v>
      </c>
      <c r="E36" s="1232">
        <f>D36*B36/1000</f>
        <v>0.32500000000000001</v>
      </c>
      <c r="F36" s="1241">
        <v>73</v>
      </c>
      <c r="G36" s="1243">
        <f>E36+E76</f>
        <v>0.65</v>
      </c>
      <c r="H36" s="1234">
        <f>D36*B36/1000</f>
        <v>0.32500000000000001</v>
      </c>
      <c r="I36" s="1235">
        <f>G36*F36</f>
        <v>47.45</v>
      </c>
    </row>
    <row r="37" spans="1:9" s="1236" customFormat="1" ht="15.95" customHeight="1">
      <c r="A37" s="1241">
        <f>SUM(A36)</f>
        <v>23.725000000000001</v>
      </c>
      <c r="B37" s="1230"/>
      <c r="C37" s="1230" t="s">
        <v>21</v>
      </c>
      <c r="D37" s="1231"/>
      <c r="E37" s="1232"/>
      <c r="F37" s="1241"/>
      <c r="G37" s="1233"/>
      <c r="H37" s="1234">
        <f>D37*B37/1000</f>
        <v>0</v>
      </c>
      <c r="I37" s="1235">
        <f>G37*F37</f>
        <v>0</v>
      </c>
    </row>
    <row r="38" spans="1:9" s="1236" customFormat="1" ht="15.95" customHeight="1">
      <c r="A38" s="1228">
        <f>A37/B36</f>
        <v>1.8250000000000002</v>
      </c>
      <c r="B38" s="1229"/>
      <c r="C38" s="1230" t="s">
        <v>22</v>
      </c>
      <c r="D38" s="1231"/>
      <c r="E38" s="1232"/>
      <c r="F38" s="1228">
        <f>A38</f>
        <v>1.8250000000000002</v>
      </c>
      <c r="G38" s="1233"/>
      <c r="H38" s="1234">
        <f>D38*B38/1000</f>
        <v>0</v>
      </c>
      <c r="I38" s="1235">
        <f>G38*F38</f>
        <v>0</v>
      </c>
    </row>
    <row r="39" spans="1:9" s="1227" customFormat="1" ht="20.100000000000001" customHeight="1">
      <c r="A39" s="1219"/>
      <c r="B39" s="1220"/>
      <c r="C39" s="1221" t="s">
        <v>49</v>
      </c>
      <c r="D39" s="1222"/>
      <c r="E39" s="1223"/>
      <c r="F39" s="1219"/>
      <c r="G39" s="1224"/>
      <c r="H39" s="1225"/>
      <c r="I39" s="1226"/>
    </row>
    <row r="40" spans="1:9" s="1123" customFormat="1" ht="15" customHeight="1">
      <c r="A40" s="1116"/>
      <c r="B40" s="1244" t="s">
        <v>50</v>
      </c>
      <c r="C40" s="1245" t="s">
        <v>162</v>
      </c>
      <c r="D40" s="1117"/>
      <c r="E40" s="1246"/>
      <c r="F40" s="1247"/>
      <c r="G40" s="1119"/>
      <c r="H40" s="1121"/>
      <c r="I40" s="1122"/>
    </row>
    <row r="41" spans="1:9" s="1123" customFormat="1" ht="15" customHeight="1">
      <c r="A41" s="1116">
        <f>E41*F41</f>
        <v>94.847999999999999</v>
      </c>
      <c r="B41" s="1118">
        <v>13</v>
      </c>
      <c r="C41" s="1117" t="s">
        <v>51</v>
      </c>
      <c r="D41" s="1118">
        <v>48</v>
      </c>
      <c r="E41" s="1119">
        <f t="shared" ref="E41:E47" si="4">D41*B41/1000</f>
        <v>0.624</v>
      </c>
      <c r="F41" s="1116">
        <v>152</v>
      </c>
      <c r="G41" s="1120">
        <f>E41</f>
        <v>0.624</v>
      </c>
      <c r="H41" s="1121">
        <f t="shared" ref="H41:H49" si="5">D41*B41/1000</f>
        <v>0.624</v>
      </c>
      <c r="I41" s="1122">
        <f t="shared" ref="I41:I49" si="6">G41*F41</f>
        <v>94.847999999999999</v>
      </c>
    </row>
    <row r="42" spans="1:9" s="1255" customFormat="1">
      <c r="A42" s="1248">
        <f t="shared" ref="A42:A47" si="7">E42*F42</f>
        <v>12.064</v>
      </c>
      <c r="B42" s="1118">
        <v>13</v>
      </c>
      <c r="C42" s="1249" t="s">
        <v>55</v>
      </c>
      <c r="D42" s="1250">
        <v>16</v>
      </c>
      <c r="E42" s="1251">
        <f t="shared" si="4"/>
        <v>0.20799999999999999</v>
      </c>
      <c r="F42" s="1248">
        <v>58</v>
      </c>
      <c r="G42" s="1252">
        <f>E42</f>
        <v>0.20799999999999999</v>
      </c>
      <c r="H42" s="1253">
        <f t="shared" si="5"/>
        <v>0.20799999999999999</v>
      </c>
      <c r="I42" s="1254">
        <f t="shared" si="6"/>
        <v>12.064</v>
      </c>
    </row>
    <row r="43" spans="1:9" s="1123" customFormat="1" ht="15" customHeight="1">
      <c r="A43" s="1116">
        <f t="shared" si="7"/>
        <v>4.9400000000000004</v>
      </c>
      <c r="B43" s="1118">
        <v>13</v>
      </c>
      <c r="C43" s="1117" t="s">
        <v>88</v>
      </c>
      <c r="D43" s="1118">
        <v>10</v>
      </c>
      <c r="E43" s="1119">
        <f t="shared" si="4"/>
        <v>0.13</v>
      </c>
      <c r="F43" s="1116">
        <v>38</v>
      </c>
      <c r="G43" s="1120">
        <f>E43+E53</f>
        <v>0.23399999999999999</v>
      </c>
      <c r="H43" s="1121">
        <f t="shared" si="5"/>
        <v>0.13</v>
      </c>
      <c r="I43" s="1122">
        <f t="shared" si="6"/>
        <v>8.8919999999999995</v>
      </c>
    </row>
    <row r="44" spans="1:9" s="1123" customFormat="1" ht="15" customHeight="1">
      <c r="A44" s="1116">
        <f t="shared" si="7"/>
        <v>6.3361999999999998</v>
      </c>
      <c r="B44" s="1118">
        <v>13</v>
      </c>
      <c r="C44" s="1117" t="s">
        <v>17</v>
      </c>
      <c r="D44" s="1118">
        <v>4</v>
      </c>
      <c r="E44" s="1119">
        <f t="shared" si="4"/>
        <v>5.1999999999999998E-2</v>
      </c>
      <c r="F44" s="1116">
        <v>121.85</v>
      </c>
      <c r="G44" s="1120">
        <f>E44+E54</f>
        <v>0.11699999999999999</v>
      </c>
      <c r="H44" s="1121">
        <f t="shared" si="5"/>
        <v>5.1999999999999998E-2</v>
      </c>
      <c r="I44" s="1122">
        <f t="shared" si="6"/>
        <v>14.256449999999999</v>
      </c>
    </row>
    <row r="45" spans="1:9" s="1123" customFormat="1" ht="15" customHeight="1">
      <c r="A45" s="1116">
        <f t="shared" si="7"/>
        <v>3.77</v>
      </c>
      <c r="B45" s="1118">
        <v>13</v>
      </c>
      <c r="C45" s="1117" t="s">
        <v>99</v>
      </c>
      <c r="D45" s="1118">
        <v>10</v>
      </c>
      <c r="E45" s="1119">
        <f t="shared" si="4"/>
        <v>0.13</v>
      </c>
      <c r="F45" s="1116">
        <v>29</v>
      </c>
      <c r="G45" s="1120">
        <f>E45+E55</f>
        <v>0.23399999999999999</v>
      </c>
      <c r="H45" s="1121">
        <f t="shared" si="5"/>
        <v>0.13</v>
      </c>
      <c r="I45" s="1122">
        <f t="shared" si="6"/>
        <v>6.7859999999999996</v>
      </c>
    </row>
    <row r="46" spans="1:9" s="1227" customFormat="1" ht="15.95" customHeight="1">
      <c r="A46" s="1116">
        <f t="shared" si="7"/>
        <v>2.6</v>
      </c>
      <c r="B46" s="1118">
        <v>13</v>
      </c>
      <c r="C46" s="1256" t="s">
        <v>19</v>
      </c>
      <c r="D46" s="1222">
        <v>2</v>
      </c>
      <c r="E46" s="1223">
        <f>B46*D46/1000</f>
        <v>2.5999999999999999E-2</v>
      </c>
      <c r="F46" s="1257">
        <v>100</v>
      </c>
      <c r="G46" s="1120">
        <f>E46+E57</f>
        <v>0.16899999999999998</v>
      </c>
      <c r="H46" s="1225">
        <f t="shared" si="5"/>
        <v>2.5999999999999999E-2</v>
      </c>
      <c r="I46" s="1226">
        <f t="shared" si="6"/>
        <v>16.899999999999999</v>
      </c>
    </row>
    <row r="47" spans="1:9" s="1123" customFormat="1" ht="15" customHeight="1">
      <c r="A47" s="1116">
        <f t="shared" si="7"/>
        <v>0.20799999999999999</v>
      </c>
      <c r="B47" s="1118">
        <v>13</v>
      </c>
      <c r="C47" s="1117" t="s">
        <v>37</v>
      </c>
      <c r="D47" s="1118">
        <v>1</v>
      </c>
      <c r="E47" s="1119">
        <f t="shared" si="4"/>
        <v>1.2999999999999999E-2</v>
      </c>
      <c r="F47" s="1116">
        <v>16</v>
      </c>
      <c r="G47" s="1120"/>
      <c r="H47" s="1121">
        <f t="shared" si="5"/>
        <v>1.2999999999999999E-2</v>
      </c>
      <c r="I47" s="1122">
        <f t="shared" si="6"/>
        <v>0</v>
      </c>
    </row>
    <row r="48" spans="1:9" s="1123" customFormat="1" ht="15" customHeight="1">
      <c r="A48" s="1116">
        <f>SUM(A41:A47)</f>
        <v>124.7662</v>
      </c>
      <c r="B48" s="1118"/>
      <c r="C48" s="1117" t="s">
        <v>21</v>
      </c>
      <c r="D48" s="1118"/>
      <c r="E48" s="1119"/>
      <c r="F48" s="1116"/>
      <c r="G48" s="1120"/>
      <c r="H48" s="1121">
        <f t="shared" si="5"/>
        <v>0</v>
      </c>
      <c r="I48" s="1122">
        <f t="shared" si="6"/>
        <v>0</v>
      </c>
    </row>
    <row r="49" spans="1:9" s="1123" customFormat="1" ht="15" customHeight="1">
      <c r="A49" s="1258">
        <f>A48/B47</f>
        <v>9.5974000000000004</v>
      </c>
      <c r="B49" s="1117"/>
      <c r="C49" s="1117" t="s">
        <v>22</v>
      </c>
      <c r="D49" s="1118"/>
      <c r="E49" s="1119"/>
      <c r="F49" s="1258">
        <f>A49</f>
        <v>9.5974000000000004</v>
      </c>
      <c r="G49" s="1120"/>
      <c r="H49" s="1121">
        <f t="shared" si="5"/>
        <v>0</v>
      </c>
      <c r="I49" s="1122">
        <f t="shared" si="6"/>
        <v>0</v>
      </c>
    </row>
    <row r="50" spans="1:9" s="1123" customFormat="1" ht="15" customHeight="1">
      <c r="A50" s="1258"/>
      <c r="B50" s="1117"/>
      <c r="C50" s="1259"/>
      <c r="D50" s="1260"/>
      <c r="E50" s="1119"/>
      <c r="F50" s="1258"/>
      <c r="G50" s="1120"/>
      <c r="H50" s="1121"/>
      <c r="I50" s="1122"/>
    </row>
    <row r="51" spans="1:9" s="1076" customFormat="1" ht="15.75">
      <c r="A51" s="1093"/>
      <c r="B51" s="1094" t="s">
        <v>56</v>
      </c>
      <c r="C51" s="1473" t="s">
        <v>159</v>
      </c>
      <c r="D51" s="1474"/>
      <c r="E51" s="1095"/>
      <c r="F51" s="1065"/>
      <c r="G51" s="1095"/>
      <c r="H51" s="1096"/>
      <c r="I51" s="1097"/>
    </row>
    <row r="52" spans="1:9" s="1105" customFormat="1">
      <c r="A52" s="1098">
        <f>E52*F52</f>
        <v>628.42650000000003</v>
      </c>
      <c r="B52" s="1099">
        <v>13</v>
      </c>
      <c r="C52" s="1100" t="s">
        <v>15</v>
      </c>
      <c r="D52" s="1099">
        <v>134</v>
      </c>
      <c r="E52" s="1101">
        <f>D52*B52/1000</f>
        <v>1.742</v>
      </c>
      <c r="F52" s="1098">
        <v>360.75</v>
      </c>
      <c r="G52" s="1102">
        <f>E52</f>
        <v>1.742</v>
      </c>
      <c r="H52" s="1103">
        <f t="shared" ref="H52:H53" si="8">D52*B52/1000</f>
        <v>1.742</v>
      </c>
      <c r="I52" s="1104">
        <f t="shared" ref="I52:I53" si="9">G52*F52</f>
        <v>628.42650000000003</v>
      </c>
    </row>
    <row r="53" spans="1:9" s="1113" customFormat="1">
      <c r="A53" s="1106">
        <f t="shared" ref="A53" si="10">E53*F53</f>
        <v>3.952</v>
      </c>
      <c r="B53" s="1099">
        <v>13</v>
      </c>
      <c r="C53" s="1107" t="s">
        <v>88</v>
      </c>
      <c r="D53" s="1108">
        <v>8</v>
      </c>
      <c r="E53" s="1109">
        <f t="shared" ref="E53" si="11">D53*B53/1000</f>
        <v>0.104</v>
      </c>
      <c r="F53" s="1106">
        <v>38</v>
      </c>
      <c r="G53" s="1110"/>
      <c r="H53" s="1111">
        <f t="shared" si="8"/>
        <v>0.104</v>
      </c>
      <c r="I53" s="1112">
        <f t="shared" si="9"/>
        <v>0</v>
      </c>
    </row>
    <row r="54" spans="1:9" s="1076" customFormat="1">
      <c r="A54" s="1093">
        <f>E54*F54</f>
        <v>7.9202500000000002</v>
      </c>
      <c r="B54" s="1099">
        <v>13</v>
      </c>
      <c r="C54" s="1114" t="s">
        <v>143</v>
      </c>
      <c r="D54" s="1065">
        <v>5</v>
      </c>
      <c r="E54" s="1095">
        <f>D54*B54/1000</f>
        <v>6.5000000000000002E-2</v>
      </c>
      <c r="F54" s="1093">
        <v>121.85</v>
      </c>
      <c r="G54" s="1115"/>
      <c r="H54" s="1096">
        <f>D54*B54/1000</f>
        <v>6.5000000000000002E-2</v>
      </c>
      <c r="I54" s="1097">
        <f>G54*F54</f>
        <v>0</v>
      </c>
    </row>
    <row r="55" spans="1:9" s="1123" customFormat="1" ht="15" customHeight="1">
      <c r="A55" s="1116">
        <f t="shared" ref="A55" si="12">E55*F55</f>
        <v>3.016</v>
      </c>
      <c r="B55" s="1099">
        <v>13</v>
      </c>
      <c r="C55" s="1117" t="s">
        <v>99</v>
      </c>
      <c r="D55" s="1118">
        <v>8</v>
      </c>
      <c r="E55" s="1119">
        <f t="shared" ref="E55" si="13">D55*B55/1000</f>
        <v>0.104</v>
      </c>
      <c r="F55" s="1116">
        <v>29</v>
      </c>
      <c r="G55" s="1120"/>
      <c r="H55" s="1121">
        <f t="shared" ref="H55:H56" si="14">D55*B55/1000</f>
        <v>0.104</v>
      </c>
      <c r="I55" s="1122">
        <f t="shared" ref="I55:I56" si="15">G55*F55</f>
        <v>0</v>
      </c>
    </row>
    <row r="56" spans="1:9" s="1076" customFormat="1">
      <c r="A56" s="1093">
        <f>E56*F56</f>
        <v>1.131</v>
      </c>
      <c r="B56" s="1099">
        <v>13</v>
      </c>
      <c r="C56" s="1114" t="s">
        <v>18</v>
      </c>
      <c r="D56" s="1065">
        <v>3</v>
      </c>
      <c r="E56" s="1095">
        <f>D56*B56/1000</f>
        <v>3.9E-2</v>
      </c>
      <c r="F56" s="1093">
        <v>29</v>
      </c>
      <c r="G56" s="1115">
        <f>E56</f>
        <v>3.9E-2</v>
      </c>
      <c r="H56" s="1096">
        <f t="shared" si="14"/>
        <v>3.9E-2</v>
      </c>
      <c r="I56" s="1097">
        <f t="shared" si="15"/>
        <v>1.131</v>
      </c>
    </row>
    <row r="57" spans="1:9" s="1131" customFormat="1">
      <c r="A57" s="1124">
        <f t="shared" ref="A57" si="16">E57*F57</f>
        <v>14.299999999999999</v>
      </c>
      <c r="B57" s="1099">
        <v>13</v>
      </c>
      <c r="C57" s="1125" t="s">
        <v>19</v>
      </c>
      <c r="D57" s="1126">
        <v>11</v>
      </c>
      <c r="E57" s="1127">
        <f t="shared" ref="E57" si="17">D57*B57/1000</f>
        <v>0.14299999999999999</v>
      </c>
      <c r="F57" s="1124">
        <v>100</v>
      </c>
      <c r="G57" s="1128"/>
      <c r="H57" s="1129">
        <f>D57*B57/1000</f>
        <v>0.14299999999999999</v>
      </c>
      <c r="I57" s="1130">
        <f>G57*F57</f>
        <v>0</v>
      </c>
    </row>
    <row r="58" spans="1:9" s="1076" customFormat="1">
      <c r="A58" s="1093">
        <f>E58*F58</f>
        <v>0.20799999999999999</v>
      </c>
      <c r="B58" s="1099">
        <v>13</v>
      </c>
      <c r="C58" s="1114" t="s">
        <v>20</v>
      </c>
      <c r="D58" s="1065">
        <v>1</v>
      </c>
      <c r="E58" s="1095">
        <f>B58*D58/1000</f>
        <v>1.2999999999999999E-2</v>
      </c>
      <c r="F58" s="1093">
        <v>16</v>
      </c>
      <c r="G58" s="1115"/>
      <c r="H58" s="1096">
        <f>D58*B58/1000</f>
        <v>1.2999999999999999E-2</v>
      </c>
      <c r="I58" s="1097">
        <f>G58*F58</f>
        <v>0</v>
      </c>
    </row>
    <row r="59" spans="1:9" s="1076" customFormat="1">
      <c r="A59" s="1093">
        <f>SUM(A52:A58)</f>
        <v>658.9537499999999</v>
      </c>
      <c r="B59" s="1065"/>
      <c r="C59" s="1132" t="s">
        <v>21</v>
      </c>
      <c r="D59" s="1065"/>
      <c r="E59" s="1095"/>
      <c r="F59" s="1093"/>
      <c r="G59" s="1115"/>
      <c r="H59" s="1096">
        <f>D59*B59/1000</f>
        <v>0</v>
      </c>
      <c r="I59" s="1097">
        <f>G59*F59</f>
        <v>0</v>
      </c>
    </row>
    <row r="60" spans="1:9" s="1076" customFormat="1" ht="15.75">
      <c r="A60" s="1081">
        <f>A59/B58</f>
        <v>50.688749999999992</v>
      </c>
      <c r="B60" s="1065"/>
      <c r="C60" s="1132" t="s">
        <v>22</v>
      </c>
      <c r="D60" s="1065"/>
      <c r="E60" s="1095"/>
      <c r="F60" s="1081">
        <f>A60</f>
        <v>50.688749999999992</v>
      </c>
      <c r="G60" s="1115"/>
      <c r="H60" s="1096">
        <f>D60*B60/1000</f>
        <v>0</v>
      </c>
      <c r="I60" s="1097">
        <f>G60*F60</f>
        <v>0</v>
      </c>
    </row>
    <row r="61" spans="1:9" s="1076" customFormat="1" ht="15.75">
      <c r="A61" s="1081"/>
      <c r="B61" s="1065"/>
      <c r="C61" s="1133"/>
      <c r="D61" s="1069"/>
      <c r="E61" s="1095"/>
      <c r="F61" s="1081"/>
      <c r="G61" s="1115"/>
      <c r="H61" s="1096"/>
      <c r="I61" s="1097"/>
    </row>
    <row r="62" spans="1:9" s="1076" customFormat="1" ht="15.75">
      <c r="A62" s="1093"/>
      <c r="B62" s="1094">
        <v>150</v>
      </c>
      <c r="C62" s="1473" t="s">
        <v>66</v>
      </c>
      <c r="D62" s="1474"/>
      <c r="E62" s="1095"/>
      <c r="F62" s="1065"/>
      <c r="G62" s="1095"/>
      <c r="H62" s="1096"/>
      <c r="I62" s="1097"/>
    </row>
    <row r="63" spans="1:9" s="1076" customFormat="1">
      <c r="A63" s="1093">
        <f>E63*F63</f>
        <v>41.535000000000004</v>
      </c>
      <c r="B63" s="1065">
        <v>13</v>
      </c>
      <c r="C63" s="1066" t="s">
        <v>67</v>
      </c>
      <c r="D63" s="1065">
        <v>71</v>
      </c>
      <c r="E63" s="1095">
        <f>B63*D63/1000</f>
        <v>0.92300000000000004</v>
      </c>
      <c r="F63" s="1093">
        <v>45</v>
      </c>
      <c r="G63" s="1115">
        <f>E63</f>
        <v>0.92300000000000004</v>
      </c>
      <c r="H63" s="1096">
        <f t="shared" ref="H63:H67" si="18">D63*B63/1000</f>
        <v>0.92300000000000004</v>
      </c>
      <c r="I63" s="1097">
        <f t="shared" ref="I63:I67" si="19">G63*F63</f>
        <v>41.535000000000004</v>
      </c>
    </row>
    <row r="64" spans="1:9" s="1141" customFormat="1" ht="15.95" customHeight="1">
      <c r="A64" s="1134">
        <f t="shared" ref="A64" si="20">E64*F64</f>
        <v>38.685400000000001</v>
      </c>
      <c r="B64" s="1065">
        <v>13</v>
      </c>
      <c r="C64" s="1135" t="s">
        <v>34</v>
      </c>
      <c r="D64" s="1136">
        <v>5</v>
      </c>
      <c r="E64" s="1137">
        <f t="shared" ref="E64" si="21">D64*B64/1000</f>
        <v>6.5000000000000002E-2</v>
      </c>
      <c r="F64" s="1134">
        <v>595.16</v>
      </c>
      <c r="G64" s="1138"/>
      <c r="H64" s="1139">
        <f t="shared" si="18"/>
        <v>6.5000000000000002E-2</v>
      </c>
      <c r="I64" s="1140">
        <f t="shared" si="19"/>
        <v>0</v>
      </c>
    </row>
    <row r="65" spans="1:15" s="1076" customFormat="1">
      <c r="A65" s="1093">
        <f>E65*F65</f>
        <v>0.20799999999999999</v>
      </c>
      <c r="B65" s="1065">
        <v>13</v>
      </c>
      <c r="C65" s="1114" t="s">
        <v>20</v>
      </c>
      <c r="D65" s="1065">
        <v>1</v>
      </c>
      <c r="E65" s="1095">
        <f>B65*D65/1000</f>
        <v>1.2999999999999999E-2</v>
      </c>
      <c r="F65" s="1093">
        <v>16</v>
      </c>
      <c r="G65" s="1115"/>
      <c r="H65" s="1096">
        <f t="shared" si="18"/>
        <v>1.2999999999999999E-2</v>
      </c>
      <c r="I65" s="1097">
        <f t="shared" si="19"/>
        <v>0</v>
      </c>
    </row>
    <row r="66" spans="1:15" s="1076" customFormat="1">
      <c r="A66" s="1093">
        <f>SUM(A63:A65)</f>
        <v>80.428400000000011</v>
      </c>
      <c r="B66" s="1065"/>
      <c r="C66" s="1132" t="s">
        <v>21</v>
      </c>
      <c r="D66" s="1065"/>
      <c r="E66" s="1095"/>
      <c r="F66" s="1093"/>
      <c r="G66" s="1115"/>
      <c r="H66" s="1096">
        <f t="shared" si="18"/>
        <v>0</v>
      </c>
      <c r="I66" s="1097">
        <f t="shared" si="19"/>
        <v>0</v>
      </c>
    </row>
    <row r="67" spans="1:15" s="1076" customFormat="1" ht="15.75">
      <c r="A67" s="1081">
        <f>A66/B65</f>
        <v>6.1868000000000007</v>
      </c>
      <c r="B67" s="1065"/>
      <c r="C67" s="1132" t="s">
        <v>22</v>
      </c>
      <c r="D67" s="1065"/>
      <c r="E67" s="1095"/>
      <c r="F67" s="1081">
        <f>A67</f>
        <v>6.1868000000000007</v>
      </c>
      <c r="G67" s="1115"/>
      <c r="H67" s="1096">
        <f t="shared" si="18"/>
        <v>0</v>
      </c>
      <c r="I67" s="1097">
        <f t="shared" si="19"/>
        <v>0</v>
      </c>
    </row>
    <row r="68" spans="1:15" s="1076" customFormat="1" ht="15.75">
      <c r="A68" s="1081"/>
      <c r="B68" s="1065"/>
      <c r="C68" s="1133"/>
      <c r="D68" s="1069"/>
      <c r="E68" s="1095"/>
      <c r="F68" s="1081"/>
      <c r="G68" s="1115"/>
      <c r="H68" s="1096"/>
      <c r="I68" s="1097"/>
    </row>
    <row r="69" spans="1:15" s="1076" customFormat="1" ht="15.75">
      <c r="A69" s="1142"/>
      <c r="B69" s="1094">
        <v>200</v>
      </c>
      <c r="C69" s="1143" t="s">
        <v>115</v>
      </c>
      <c r="D69" s="1066"/>
      <c r="E69" s="1067"/>
      <c r="F69" s="1144"/>
      <c r="G69" s="1095"/>
      <c r="H69" s="1096"/>
      <c r="I69" s="1097"/>
      <c r="O69" s="1076" t="s">
        <v>23</v>
      </c>
    </row>
    <row r="70" spans="1:15" s="1076" customFormat="1">
      <c r="A70" s="1093">
        <f>E70*F70</f>
        <v>18.109000000000002</v>
      </c>
      <c r="B70" s="1065">
        <v>13</v>
      </c>
      <c r="C70" s="1114" t="s">
        <v>157</v>
      </c>
      <c r="D70" s="1065">
        <v>10</v>
      </c>
      <c r="E70" s="1095">
        <f>D70*B70/1000</f>
        <v>0.13</v>
      </c>
      <c r="F70" s="1093">
        <v>139.30000000000001</v>
      </c>
      <c r="G70" s="1115">
        <f>E70</f>
        <v>0.13</v>
      </c>
      <c r="H70" s="1096">
        <f>D70*B70/1000</f>
        <v>0.13</v>
      </c>
      <c r="I70" s="1097">
        <f>G70*F70</f>
        <v>18.109000000000002</v>
      </c>
    </row>
    <row r="71" spans="1:15" s="1076" customFormat="1">
      <c r="A71" s="1093">
        <f>E71*F71</f>
        <v>19.047600000000003</v>
      </c>
      <c r="B71" s="1065">
        <v>13</v>
      </c>
      <c r="C71" s="1114" t="s">
        <v>145</v>
      </c>
      <c r="D71" s="1065">
        <v>20</v>
      </c>
      <c r="E71" s="1095">
        <f>D71*B71/1000</f>
        <v>0.26</v>
      </c>
      <c r="F71" s="1093">
        <v>73.260000000000005</v>
      </c>
      <c r="G71" s="1115"/>
      <c r="H71" s="1096">
        <f>D71*B71/1000</f>
        <v>0.26</v>
      </c>
      <c r="I71" s="1097">
        <f>G71*F71</f>
        <v>0</v>
      </c>
    </row>
    <row r="72" spans="1:15" s="1076" customFormat="1">
      <c r="A72" s="1093">
        <f>SUM(A70:A71)</f>
        <v>37.156600000000005</v>
      </c>
      <c r="B72" s="1066"/>
      <c r="C72" s="1066" t="s">
        <v>21</v>
      </c>
      <c r="D72" s="1065"/>
      <c r="E72" s="1095"/>
      <c r="F72" s="1093"/>
      <c r="G72" s="1067"/>
      <c r="H72" s="1096">
        <f>D72*B72/1000</f>
        <v>0</v>
      </c>
      <c r="I72" s="1097">
        <f>G72*F72</f>
        <v>0</v>
      </c>
    </row>
    <row r="73" spans="1:15" s="1076" customFormat="1" ht="15.75">
      <c r="A73" s="1081">
        <f>A72/B70</f>
        <v>2.8582000000000005</v>
      </c>
      <c r="B73" s="1072"/>
      <c r="C73" s="1066" t="s">
        <v>22</v>
      </c>
      <c r="D73" s="1065"/>
      <c r="E73" s="1095"/>
      <c r="F73" s="1081">
        <f>A73</f>
        <v>2.8582000000000005</v>
      </c>
      <c r="G73" s="1067"/>
      <c r="H73" s="1096">
        <f>D73*B73/1000</f>
        <v>0</v>
      </c>
      <c r="I73" s="1097">
        <f>G73*F73</f>
        <v>0</v>
      </c>
    </row>
    <row r="74" spans="1:15" s="1153" customFormat="1" ht="15.75">
      <c r="A74" s="1145"/>
      <c r="B74" s="1146"/>
      <c r="C74" s="1147"/>
      <c r="D74" s="1148"/>
      <c r="E74" s="1149"/>
      <c r="F74" s="1145"/>
      <c r="G74" s="1150"/>
      <c r="H74" s="1151"/>
      <c r="I74" s="1152"/>
    </row>
    <row r="75" spans="1:15" s="1076" customFormat="1" ht="15.75">
      <c r="A75" s="1142"/>
      <c r="B75" s="1094">
        <v>25</v>
      </c>
      <c r="C75" s="1143" t="s">
        <v>26</v>
      </c>
      <c r="D75" s="1066"/>
      <c r="E75" s="1067"/>
      <c r="F75" s="1144"/>
      <c r="G75" s="1067"/>
      <c r="H75" s="1096"/>
      <c r="I75" s="1097"/>
    </row>
    <row r="76" spans="1:15" s="1076" customFormat="1">
      <c r="A76" s="1093">
        <f>E76*F76</f>
        <v>23.725000000000001</v>
      </c>
      <c r="B76" s="1065">
        <v>13</v>
      </c>
      <c r="C76" s="1114" t="s">
        <v>27</v>
      </c>
      <c r="D76" s="1065">
        <v>25</v>
      </c>
      <c r="E76" s="1095">
        <f>D76*B76/1000</f>
        <v>0.32500000000000001</v>
      </c>
      <c r="F76" s="1093">
        <v>73</v>
      </c>
      <c r="G76" s="1115"/>
      <c r="H76" s="1096">
        <f>D76*B76/1000</f>
        <v>0.32500000000000001</v>
      </c>
      <c r="I76" s="1097">
        <f>G76*F76</f>
        <v>0</v>
      </c>
    </row>
    <row r="77" spans="1:15" s="1076" customFormat="1">
      <c r="A77" s="1093">
        <f>SUM(A76)</f>
        <v>23.725000000000001</v>
      </c>
      <c r="B77" s="1066"/>
      <c r="C77" s="1066" t="s">
        <v>21</v>
      </c>
      <c r="D77" s="1065"/>
      <c r="E77" s="1095"/>
      <c r="F77" s="1093"/>
      <c r="G77" s="1067"/>
      <c r="H77" s="1096">
        <f>D77*B77/1000</f>
        <v>0</v>
      </c>
      <c r="I77" s="1097">
        <f>G77*F77</f>
        <v>0</v>
      </c>
    </row>
    <row r="78" spans="1:15" s="1076" customFormat="1" ht="15.75">
      <c r="A78" s="1081">
        <f>A77/B76</f>
        <v>1.8250000000000002</v>
      </c>
      <c r="B78" s="1072"/>
      <c r="C78" s="1066" t="s">
        <v>22</v>
      </c>
      <c r="D78" s="1065"/>
      <c r="E78" s="1095"/>
      <c r="F78" s="1081">
        <f>A78</f>
        <v>1.8250000000000002</v>
      </c>
      <c r="G78" s="1067"/>
      <c r="H78" s="1096">
        <f>D78*B78/1000</f>
        <v>0</v>
      </c>
      <c r="I78" s="1097">
        <f>G78*F78</f>
        <v>0</v>
      </c>
    </row>
    <row r="79" spans="1:15" s="1076" customFormat="1" ht="15.75">
      <c r="A79" s="1081"/>
      <c r="B79" s="1072"/>
      <c r="C79" s="1066"/>
      <c r="D79" s="1065"/>
      <c r="E79" s="1095"/>
      <c r="F79" s="1081"/>
      <c r="G79" s="1067"/>
      <c r="H79" s="1096"/>
      <c r="I79" s="1097"/>
    </row>
    <row r="80" spans="1:15" s="1076" customFormat="1" ht="15.75">
      <c r="A80" s="1142"/>
      <c r="B80" s="1094">
        <v>25</v>
      </c>
      <c r="C80" s="1143" t="s">
        <v>28</v>
      </c>
      <c r="D80" s="1066"/>
      <c r="E80" s="1067"/>
      <c r="F80" s="1144"/>
      <c r="G80" s="1067"/>
      <c r="H80" s="1096"/>
      <c r="I80" s="1097"/>
    </row>
    <row r="81" spans="1:9" s="1076" customFormat="1">
      <c r="A81" s="1093">
        <f>E81*F81</f>
        <v>23.074999999999999</v>
      </c>
      <c r="B81" s="1065">
        <v>13</v>
      </c>
      <c r="C81" s="1114" t="s">
        <v>29</v>
      </c>
      <c r="D81" s="1065">
        <v>25</v>
      </c>
      <c r="E81" s="1095">
        <f>D81*B81/1000</f>
        <v>0.32500000000000001</v>
      </c>
      <c r="F81" s="1093">
        <v>71</v>
      </c>
      <c r="G81" s="1115">
        <f>E81</f>
        <v>0.32500000000000001</v>
      </c>
      <c r="H81" s="1096">
        <f>D81*B81/1000</f>
        <v>0.32500000000000001</v>
      </c>
      <c r="I81" s="1097">
        <f>G81*F81</f>
        <v>23.074999999999999</v>
      </c>
    </row>
    <row r="82" spans="1:9" s="1076" customFormat="1">
      <c r="A82" s="1093">
        <f>SUM(A81)</f>
        <v>23.074999999999999</v>
      </c>
      <c r="B82" s="1066"/>
      <c r="C82" s="1066" t="s">
        <v>21</v>
      </c>
      <c r="D82" s="1065"/>
      <c r="E82" s="1095"/>
      <c r="F82" s="1093"/>
      <c r="G82" s="1067"/>
      <c r="H82" s="1096">
        <f>D82*B82/1000</f>
        <v>0</v>
      </c>
      <c r="I82" s="1097">
        <f>G82*F82</f>
        <v>0</v>
      </c>
    </row>
    <row r="83" spans="1:9" s="1076" customFormat="1" ht="15.75">
      <c r="A83" s="1081">
        <f>A82/B81</f>
        <v>1.7749999999999999</v>
      </c>
      <c r="B83" s="1072"/>
      <c r="C83" s="1066" t="s">
        <v>22</v>
      </c>
      <c r="D83" s="1065"/>
      <c r="E83" s="1095"/>
      <c r="F83" s="1081">
        <f>A83</f>
        <v>1.7749999999999999</v>
      </c>
      <c r="G83" s="1067"/>
      <c r="H83" s="1096">
        <f>D83*B83/1000</f>
        <v>0</v>
      </c>
      <c r="I83" s="1097">
        <f>G83*F83</f>
        <v>0</v>
      </c>
    </row>
    <row r="84" spans="1:9" s="1076" customFormat="1" ht="15.75">
      <c r="A84" s="1081"/>
      <c r="B84" s="1072"/>
      <c r="C84" s="1066"/>
      <c r="D84" s="1065"/>
      <c r="E84" s="1095"/>
      <c r="F84" s="1081"/>
      <c r="G84" s="1067"/>
      <c r="H84" s="1096"/>
      <c r="I84" s="1097"/>
    </row>
    <row r="85" spans="1:9" s="1076" customFormat="1" ht="15.75">
      <c r="A85" s="1081">
        <f>A82+A77+A72+A66+A59+A48+A37+A32+A27+A21</f>
        <v>1198.0780499999998</v>
      </c>
      <c r="B85" s="1066"/>
      <c r="C85" s="1072" t="s">
        <v>30</v>
      </c>
      <c r="D85" s="1066"/>
      <c r="E85" s="1067"/>
      <c r="F85" s="1081">
        <f>F86*B81</f>
        <v>1198.0780499999998</v>
      </c>
      <c r="G85" s="1067"/>
      <c r="H85" s="1064"/>
      <c r="I85" s="1097">
        <f>SUM(I14:I84)</f>
        <v>1198.0780500000003</v>
      </c>
    </row>
    <row r="86" spans="1:9" s="1076" customFormat="1" ht="15.75">
      <c r="A86" s="1081">
        <f>A85/B81</f>
        <v>92.159849999999992</v>
      </c>
      <c r="B86" s="1066"/>
      <c r="C86" s="1072" t="s">
        <v>22</v>
      </c>
      <c r="D86" s="1066"/>
      <c r="E86" s="1067"/>
      <c r="F86" s="1081">
        <f>A86</f>
        <v>92.159849999999992</v>
      </c>
      <c r="G86" s="1067"/>
      <c r="H86" s="1096"/>
      <c r="I86" s="1097"/>
    </row>
    <row r="87" spans="1:9" s="1076" customFormat="1" ht="15.75">
      <c r="C87" s="1457" t="s">
        <v>84</v>
      </c>
      <c r="D87" s="1457"/>
      <c r="E87" s="1457"/>
      <c r="F87" s="1457"/>
      <c r="G87" s="1457"/>
      <c r="H87" s="1154"/>
      <c r="I87" s="1059"/>
    </row>
    <row r="88" spans="1:9" s="1076" customFormat="1" ht="15.75">
      <c r="C88" s="1457" t="s">
        <v>32</v>
      </c>
      <c r="D88" s="1457"/>
      <c r="E88" s="1457"/>
      <c r="F88" s="1457"/>
      <c r="G88" s="1457"/>
      <c r="H88" s="1154"/>
      <c r="I88" s="1059"/>
    </row>
    <row r="89" spans="1:9" s="1076" customFormat="1" ht="15.75">
      <c r="B89" s="1155"/>
      <c r="C89" s="1155" t="s">
        <v>33</v>
      </c>
      <c r="D89" s="1155"/>
      <c r="E89" s="1155"/>
      <c r="F89" s="1155"/>
      <c r="G89" s="1155"/>
      <c r="H89" s="1059"/>
      <c r="I89" s="1059"/>
    </row>
  </sheetData>
  <mergeCells count="13">
    <mergeCell ref="C88:G88"/>
    <mergeCell ref="B2:G2"/>
    <mergeCell ref="B3:G3"/>
    <mergeCell ref="B4:B5"/>
    <mergeCell ref="C4:C5"/>
    <mergeCell ref="D4:D5"/>
    <mergeCell ref="E4:E5"/>
    <mergeCell ref="F5:G5"/>
    <mergeCell ref="F6:G6"/>
    <mergeCell ref="F8:G8"/>
    <mergeCell ref="C51:D51"/>
    <mergeCell ref="C62:D62"/>
    <mergeCell ref="C87:G87"/>
  </mergeCells>
  <pageMargins left="0.7" right="0.7" top="0.75" bottom="0.75" header="0.3" footer="0.3"/>
  <pageSetup paperSize="9" scale="50" orientation="portrait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>
  <dimension ref="A1:O69"/>
  <sheetViews>
    <sheetView view="pageBreakPreview" topLeftCell="A11" zoomScale="60" workbookViewId="0">
      <selection activeCell="F52" sqref="F52"/>
    </sheetView>
  </sheetViews>
  <sheetFormatPr defaultRowHeight="15"/>
  <cols>
    <col min="1" max="1" width="15.7109375" customWidth="1"/>
    <col min="3" max="3" width="64.7109375" customWidth="1"/>
    <col min="6" max="6" width="14.28515625" customWidth="1"/>
    <col min="9" max="9" width="14.42578125" customWidth="1"/>
  </cols>
  <sheetData>
    <row r="1" spans="1:9" s="1058" customFormat="1">
      <c r="H1" s="1059"/>
      <c r="I1" s="1059"/>
    </row>
    <row r="2" spans="1:9" s="1058" customFormat="1" ht="15.75">
      <c r="A2" s="1060"/>
      <c r="B2" s="1458" t="s">
        <v>0</v>
      </c>
      <c r="C2" s="1458"/>
      <c r="D2" s="1458"/>
      <c r="E2" s="1458"/>
      <c r="F2" s="1458"/>
      <c r="G2" s="1458"/>
      <c r="H2" s="1059"/>
      <c r="I2" s="1059"/>
    </row>
    <row r="3" spans="1:9" s="1058" customFormat="1" ht="12.75" customHeight="1">
      <c r="A3" s="1060"/>
      <c r="B3" s="1458"/>
      <c r="C3" s="1458"/>
      <c r="D3" s="1458"/>
      <c r="E3" s="1458"/>
      <c r="F3" s="1458"/>
      <c r="G3" s="1458"/>
      <c r="H3" s="1059"/>
      <c r="I3" s="1059"/>
    </row>
    <row r="4" spans="1:9" s="1058" customFormat="1" ht="30" customHeight="1">
      <c r="A4" s="1060"/>
      <c r="B4" s="1459"/>
      <c r="C4" s="1461" t="s">
        <v>1</v>
      </c>
      <c r="D4" s="1463" t="s">
        <v>2</v>
      </c>
      <c r="E4" s="1465" t="s">
        <v>3</v>
      </c>
      <c r="F4" s="1061"/>
      <c r="G4" s="1062"/>
      <c r="H4" s="1059"/>
      <c r="I4" s="1059"/>
    </row>
    <row r="5" spans="1:9" s="1058" customFormat="1" ht="40.5" customHeight="1">
      <c r="A5" s="1063"/>
      <c r="B5" s="1460"/>
      <c r="C5" s="1462"/>
      <c r="D5" s="1464"/>
      <c r="E5" s="1466"/>
      <c r="F5" s="1467" t="s">
        <v>4</v>
      </c>
      <c r="G5" s="1468"/>
      <c r="H5" s="1059"/>
      <c r="I5" s="1059"/>
    </row>
    <row r="6" spans="1:9" s="1058" customFormat="1">
      <c r="A6" s="1064"/>
      <c r="B6" s="1065"/>
      <c r="C6" s="1066"/>
      <c r="D6" s="1067"/>
      <c r="E6" s="1068"/>
      <c r="F6" s="1469" t="s">
        <v>5</v>
      </c>
      <c r="G6" s="1470"/>
      <c r="H6" s="1059"/>
      <c r="I6" s="1059"/>
    </row>
    <row r="7" spans="1:9" s="1058" customFormat="1">
      <c r="A7" s="1064"/>
      <c r="B7" s="1069"/>
      <c r="C7" s="1066"/>
      <c r="D7" s="1067"/>
      <c r="E7" s="1068"/>
      <c r="F7" s="1070"/>
      <c r="G7" s="1071"/>
      <c r="H7" s="1059"/>
      <c r="I7" s="1059"/>
    </row>
    <row r="8" spans="1:9" s="1058" customFormat="1">
      <c r="A8" s="1064"/>
      <c r="B8" s="1069"/>
      <c r="C8" s="1066"/>
      <c r="D8" s="1067"/>
      <c r="E8" s="1068"/>
      <c r="F8" s="1471"/>
      <c r="G8" s="1472"/>
      <c r="H8" s="1059"/>
      <c r="I8" s="1059"/>
    </row>
    <row r="9" spans="1:9" s="1058" customFormat="1" ht="14.25" customHeight="1">
      <c r="A9" s="1064"/>
      <c r="B9" s="1069"/>
      <c r="C9" s="1072"/>
      <c r="D9" s="1067"/>
      <c r="E9" s="1068"/>
      <c r="F9" s="1061"/>
      <c r="G9" s="1073"/>
      <c r="H9" s="1059"/>
      <c r="I9" s="1059"/>
    </row>
    <row r="10" spans="1:9" s="1058" customFormat="1" ht="13.5" customHeight="1">
      <c r="A10" s="1074"/>
      <c r="B10" s="1075"/>
      <c r="C10" s="1066"/>
      <c r="D10" s="1067"/>
      <c r="E10" s="1068"/>
      <c r="F10" s="1061"/>
      <c r="G10" s="1073"/>
      <c r="H10" s="1059"/>
      <c r="I10" s="1059"/>
    </row>
    <row r="11" spans="1:9" s="1058" customFormat="1" ht="18" customHeight="1">
      <c r="A11" s="1060"/>
      <c r="B11" s="1076"/>
      <c r="C11" s="1077" t="s">
        <v>163</v>
      </c>
      <c r="D11" s="1062"/>
      <c r="E11" s="1061"/>
      <c r="F11" s="1061"/>
      <c r="G11" s="1062"/>
      <c r="H11" s="1059"/>
      <c r="I11" s="1059"/>
    </row>
    <row r="12" spans="1:9" s="1058" customFormat="1" ht="75">
      <c r="A12" s="1078" t="s">
        <v>6</v>
      </c>
      <c r="B12" s="1079" t="s">
        <v>7</v>
      </c>
      <c r="C12" s="1079" t="s">
        <v>8</v>
      </c>
      <c r="D12" s="1079" t="s">
        <v>9</v>
      </c>
      <c r="E12" s="1080" t="s">
        <v>10</v>
      </c>
      <c r="F12" s="1079" t="s">
        <v>11</v>
      </c>
      <c r="G12" s="1080" t="s">
        <v>12</v>
      </c>
      <c r="H12" s="1059"/>
      <c r="I12" s="1059"/>
    </row>
    <row r="13" spans="1:9" s="1058" customFormat="1" ht="20.25">
      <c r="A13" s="1081"/>
      <c r="B13" s="1082"/>
      <c r="C13" s="1083">
        <v>45246</v>
      </c>
      <c r="D13" s="1079"/>
      <c r="E13" s="1080"/>
      <c r="F13" s="1082"/>
      <c r="G13" s="1080"/>
      <c r="H13" s="1059"/>
      <c r="I13" s="1059"/>
    </row>
    <row r="14" spans="1:9" s="1227" customFormat="1" ht="20.100000000000001" customHeight="1">
      <c r="A14" s="1219"/>
      <c r="B14" s="1220"/>
      <c r="C14" s="1221" t="s">
        <v>49</v>
      </c>
      <c r="D14" s="1222"/>
      <c r="E14" s="1223"/>
      <c r="F14" s="1219"/>
      <c r="G14" s="1224"/>
      <c r="H14" s="1225"/>
      <c r="I14" s="1226"/>
    </row>
    <row r="15" spans="1:9" s="1123" customFormat="1" ht="15" customHeight="1">
      <c r="A15" s="1116"/>
      <c r="B15" s="1244" t="s">
        <v>58</v>
      </c>
      <c r="C15" s="1245" t="s">
        <v>162</v>
      </c>
      <c r="D15" s="1117"/>
      <c r="E15" s="1246"/>
      <c r="F15" s="1247"/>
      <c r="G15" s="1119"/>
      <c r="H15" s="1121"/>
      <c r="I15" s="1122"/>
    </row>
    <row r="16" spans="1:9" s="1123" customFormat="1" ht="15" customHeight="1">
      <c r="A16" s="1116">
        <f>E16*F16</f>
        <v>175.10399999999998</v>
      </c>
      <c r="B16" s="1118">
        <v>32</v>
      </c>
      <c r="C16" s="1117" t="s">
        <v>51</v>
      </c>
      <c r="D16" s="1118">
        <v>36</v>
      </c>
      <c r="E16" s="1119">
        <f t="shared" ref="E16:E22" si="0">D16*B16/1000</f>
        <v>1.1519999999999999</v>
      </c>
      <c r="F16" s="1116">
        <v>152</v>
      </c>
      <c r="G16" s="1120">
        <f>E16</f>
        <v>1.1519999999999999</v>
      </c>
      <c r="H16" s="1121">
        <f t="shared" ref="H16:H24" si="1">D16*B16/1000</f>
        <v>1.1519999999999999</v>
      </c>
      <c r="I16" s="1122">
        <f t="shared" ref="I16:I24" si="2">G16*F16</f>
        <v>175.10399999999998</v>
      </c>
    </row>
    <row r="17" spans="1:9" s="1255" customFormat="1">
      <c r="A17" s="1248">
        <f t="shared" ref="A17:A22" si="3">E17*F17</f>
        <v>29.696000000000002</v>
      </c>
      <c r="B17" s="1118">
        <v>32</v>
      </c>
      <c r="C17" s="1249" t="s">
        <v>55</v>
      </c>
      <c r="D17" s="1250">
        <v>16</v>
      </c>
      <c r="E17" s="1251">
        <f t="shared" si="0"/>
        <v>0.51200000000000001</v>
      </c>
      <c r="F17" s="1248">
        <v>58</v>
      </c>
      <c r="G17" s="1252">
        <f>E17</f>
        <v>0.51200000000000001</v>
      </c>
      <c r="H17" s="1253">
        <f t="shared" si="1"/>
        <v>0.51200000000000001</v>
      </c>
      <c r="I17" s="1254">
        <f t="shared" si="2"/>
        <v>29.696000000000002</v>
      </c>
    </row>
    <row r="18" spans="1:9" s="1123" customFormat="1" ht="15" customHeight="1">
      <c r="A18" s="1116">
        <f t="shared" si="3"/>
        <v>12.16</v>
      </c>
      <c r="B18" s="1118">
        <v>32</v>
      </c>
      <c r="C18" s="1117" t="s">
        <v>88</v>
      </c>
      <c r="D18" s="1118">
        <v>10</v>
      </c>
      <c r="E18" s="1119">
        <f t="shared" si="0"/>
        <v>0.32</v>
      </c>
      <c r="F18" s="1116">
        <v>38</v>
      </c>
      <c r="G18" s="1120">
        <f>E18+E28</f>
        <v>0.57600000000000007</v>
      </c>
      <c r="H18" s="1121">
        <f t="shared" si="1"/>
        <v>0.32</v>
      </c>
      <c r="I18" s="1122">
        <f t="shared" si="2"/>
        <v>21.888000000000002</v>
      </c>
    </row>
    <row r="19" spans="1:9" s="1123" customFormat="1" ht="15" customHeight="1">
      <c r="A19" s="1116">
        <f t="shared" si="3"/>
        <v>11.686399999999999</v>
      </c>
      <c r="B19" s="1118">
        <v>32</v>
      </c>
      <c r="C19" s="1117" t="s">
        <v>17</v>
      </c>
      <c r="D19" s="1118">
        <v>4</v>
      </c>
      <c r="E19" s="1119">
        <f t="shared" si="0"/>
        <v>0.128</v>
      </c>
      <c r="F19" s="1116">
        <v>91.3</v>
      </c>
      <c r="G19" s="1120">
        <f>E19+E29</f>
        <v>0.28800000000000003</v>
      </c>
      <c r="H19" s="1121">
        <f t="shared" si="1"/>
        <v>0.128</v>
      </c>
      <c r="I19" s="1122">
        <f t="shared" si="2"/>
        <v>26.294400000000003</v>
      </c>
    </row>
    <row r="20" spans="1:9" s="1123" customFormat="1" ht="15" customHeight="1">
      <c r="A20" s="1116">
        <f t="shared" si="3"/>
        <v>9.2799999999999994</v>
      </c>
      <c r="B20" s="1118">
        <v>32</v>
      </c>
      <c r="C20" s="1117" t="s">
        <v>99</v>
      </c>
      <c r="D20" s="1118">
        <v>10</v>
      </c>
      <c r="E20" s="1119">
        <f t="shared" si="0"/>
        <v>0.32</v>
      </c>
      <c r="F20" s="1116">
        <v>29</v>
      </c>
      <c r="G20" s="1120">
        <f>E20+E30</f>
        <v>0.57600000000000007</v>
      </c>
      <c r="H20" s="1121">
        <f t="shared" si="1"/>
        <v>0.32</v>
      </c>
      <c r="I20" s="1122">
        <f t="shared" si="2"/>
        <v>16.704000000000001</v>
      </c>
    </row>
    <row r="21" spans="1:9" s="1227" customFormat="1" ht="15.95" customHeight="1">
      <c r="A21" s="1116">
        <f t="shared" si="3"/>
        <v>6.4</v>
      </c>
      <c r="B21" s="1118">
        <v>32</v>
      </c>
      <c r="C21" s="1256" t="s">
        <v>19</v>
      </c>
      <c r="D21" s="1222">
        <v>2</v>
      </c>
      <c r="E21" s="1223">
        <f>B21*D21/1000</f>
        <v>6.4000000000000001E-2</v>
      </c>
      <c r="F21" s="1257">
        <v>100</v>
      </c>
      <c r="G21" s="1120">
        <f>E21+E32</f>
        <v>0.41599999999999998</v>
      </c>
      <c r="H21" s="1225">
        <f t="shared" si="1"/>
        <v>6.4000000000000001E-2</v>
      </c>
      <c r="I21" s="1226">
        <f t="shared" si="2"/>
        <v>41.6</v>
      </c>
    </row>
    <row r="22" spans="1:9" s="1123" customFormat="1" ht="15" customHeight="1">
      <c r="A22" s="1116">
        <f t="shared" si="3"/>
        <v>0.67200000000000004</v>
      </c>
      <c r="B22" s="1118">
        <v>32</v>
      </c>
      <c r="C22" s="1117" t="s">
        <v>37</v>
      </c>
      <c r="D22" s="1118">
        <v>1</v>
      </c>
      <c r="E22" s="1119">
        <f t="shared" si="0"/>
        <v>3.2000000000000001E-2</v>
      </c>
      <c r="F22" s="1116">
        <v>21</v>
      </c>
      <c r="G22" s="1120">
        <f>E22+E33+E40</f>
        <v>9.6000000000000002E-2</v>
      </c>
      <c r="H22" s="1121">
        <f t="shared" si="1"/>
        <v>3.2000000000000001E-2</v>
      </c>
      <c r="I22" s="1122">
        <f t="shared" si="2"/>
        <v>2.016</v>
      </c>
    </row>
    <row r="23" spans="1:9" s="1123" customFormat="1" ht="15" customHeight="1">
      <c r="A23" s="1116">
        <f>SUM(A16:A22)</f>
        <v>244.99839999999998</v>
      </c>
      <c r="B23" s="1118"/>
      <c r="C23" s="1117" t="s">
        <v>21</v>
      </c>
      <c r="D23" s="1118"/>
      <c r="E23" s="1119"/>
      <c r="F23" s="1116"/>
      <c r="G23" s="1120"/>
      <c r="H23" s="1121">
        <f t="shared" si="1"/>
        <v>0</v>
      </c>
      <c r="I23" s="1122">
        <f t="shared" si="2"/>
        <v>0</v>
      </c>
    </row>
    <row r="24" spans="1:9" s="1123" customFormat="1" ht="15" customHeight="1">
      <c r="A24" s="1258">
        <f>A23/B22</f>
        <v>7.6561999999999992</v>
      </c>
      <c r="B24" s="1117"/>
      <c r="C24" s="1117" t="s">
        <v>22</v>
      </c>
      <c r="D24" s="1118"/>
      <c r="E24" s="1119"/>
      <c r="F24" s="1258">
        <f>A24</f>
        <v>7.6561999999999992</v>
      </c>
      <c r="G24" s="1120"/>
      <c r="H24" s="1121">
        <f t="shared" si="1"/>
        <v>0</v>
      </c>
      <c r="I24" s="1122">
        <f t="shared" si="2"/>
        <v>0</v>
      </c>
    </row>
    <row r="25" spans="1:9" s="1123" customFormat="1" ht="15" customHeight="1">
      <c r="A25" s="1258"/>
      <c r="B25" s="1117"/>
      <c r="C25" s="1259"/>
      <c r="D25" s="1260"/>
      <c r="E25" s="1119"/>
      <c r="F25" s="1258"/>
      <c r="G25" s="1120"/>
      <c r="H25" s="1121"/>
      <c r="I25" s="1122"/>
    </row>
    <row r="26" spans="1:9" s="1076" customFormat="1" ht="15.75">
      <c r="A26" s="1093"/>
      <c r="B26" s="1094" t="s">
        <v>158</v>
      </c>
      <c r="C26" s="1473" t="s">
        <v>159</v>
      </c>
      <c r="D26" s="1474"/>
      <c r="E26" s="1095"/>
      <c r="F26" s="1065"/>
      <c r="G26" s="1095"/>
      <c r="H26" s="1096"/>
      <c r="I26" s="1097"/>
    </row>
    <row r="27" spans="1:9" s="1105" customFormat="1">
      <c r="A27" s="1098">
        <f>E27*F27</f>
        <v>969.69600000000003</v>
      </c>
      <c r="B27" s="1099">
        <v>32</v>
      </c>
      <c r="C27" s="1100" t="s">
        <v>15</v>
      </c>
      <c r="D27" s="1099">
        <v>84</v>
      </c>
      <c r="E27" s="1101">
        <f>D27*B27/1000</f>
        <v>2.6880000000000002</v>
      </c>
      <c r="F27" s="1098">
        <v>360.75</v>
      </c>
      <c r="G27" s="1102">
        <f t="shared" ref="G27" si="4">E27</f>
        <v>2.6880000000000002</v>
      </c>
      <c r="H27" s="1103">
        <f t="shared" ref="H27:H28" si="5">D27*B27/1000</f>
        <v>2.6880000000000002</v>
      </c>
      <c r="I27" s="1104">
        <f t="shared" ref="I27:I28" si="6">G27*F27</f>
        <v>969.69600000000003</v>
      </c>
    </row>
    <row r="28" spans="1:9" s="1113" customFormat="1">
      <c r="A28" s="1106">
        <f t="shared" ref="A28" si="7">E28*F28</f>
        <v>9.7279999999999998</v>
      </c>
      <c r="B28" s="1099">
        <v>32</v>
      </c>
      <c r="C28" s="1107" t="s">
        <v>88</v>
      </c>
      <c r="D28" s="1108">
        <v>8</v>
      </c>
      <c r="E28" s="1109">
        <f t="shared" ref="E28" si="8">D28*B28/1000</f>
        <v>0.25600000000000001</v>
      </c>
      <c r="F28" s="1106">
        <v>38</v>
      </c>
      <c r="G28" s="1110"/>
      <c r="H28" s="1111">
        <f t="shared" si="5"/>
        <v>0.25600000000000001</v>
      </c>
      <c r="I28" s="1112">
        <f t="shared" si="6"/>
        <v>0</v>
      </c>
    </row>
    <row r="29" spans="1:9" s="1076" customFormat="1">
      <c r="A29" s="1093">
        <f>E29*F29</f>
        <v>14.608000000000001</v>
      </c>
      <c r="B29" s="1099">
        <v>32</v>
      </c>
      <c r="C29" s="1114" t="s">
        <v>143</v>
      </c>
      <c r="D29" s="1065">
        <v>5</v>
      </c>
      <c r="E29" s="1095">
        <f>D29*B29/1000</f>
        <v>0.16</v>
      </c>
      <c r="F29" s="1093">
        <v>91.3</v>
      </c>
      <c r="G29" s="1115"/>
      <c r="H29" s="1096">
        <f>D29*B29/1000</f>
        <v>0.16</v>
      </c>
      <c r="I29" s="1097">
        <f>G29*F29</f>
        <v>0</v>
      </c>
    </row>
    <row r="30" spans="1:9" s="1123" customFormat="1" ht="15" customHeight="1">
      <c r="A30" s="1116">
        <f t="shared" ref="A30" si="9">E30*F30</f>
        <v>7.4240000000000004</v>
      </c>
      <c r="B30" s="1099">
        <v>32</v>
      </c>
      <c r="C30" s="1117" t="s">
        <v>99</v>
      </c>
      <c r="D30" s="1118">
        <v>8</v>
      </c>
      <c r="E30" s="1119">
        <f t="shared" ref="E30" si="10">D30*B30/1000</f>
        <v>0.25600000000000001</v>
      </c>
      <c r="F30" s="1116">
        <v>29</v>
      </c>
      <c r="G30" s="1120"/>
      <c r="H30" s="1121">
        <f t="shared" ref="H30:H31" si="11">D30*B30/1000</f>
        <v>0.25600000000000001</v>
      </c>
      <c r="I30" s="1122">
        <f t="shared" ref="I30:I31" si="12">G30*F30</f>
        <v>0</v>
      </c>
    </row>
    <row r="31" spans="1:9" s="1076" customFormat="1">
      <c r="A31" s="1093">
        <f>E31*F31</f>
        <v>3.7536</v>
      </c>
      <c r="B31" s="1099">
        <v>32</v>
      </c>
      <c r="C31" s="1114" t="s">
        <v>18</v>
      </c>
      <c r="D31" s="1065">
        <v>3</v>
      </c>
      <c r="E31" s="1095">
        <f>D31*B31/1000</f>
        <v>9.6000000000000002E-2</v>
      </c>
      <c r="F31" s="1093">
        <v>39.1</v>
      </c>
      <c r="G31" s="1115">
        <f>E31</f>
        <v>9.6000000000000002E-2</v>
      </c>
      <c r="H31" s="1096">
        <f t="shared" si="11"/>
        <v>9.6000000000000002E-2</v>
      </c>
      <c r="I31" s="1097">
        <f t="shared" si="12"/>
        <v>3.7536</v>
      </c>
    </row>
    <row r="32" spans="1:9" s="1131" customFormat="1">
      <c r="A32" s="1124">
        <f t="shared" ref="A32" si="13">E32*F32</f>
        <v>35.199999999999996</v>
      </c>
      <c r="B32" s="1099">
        <v>32</v>
      </c>
      <c r="C32" s="1125" t="s">
        <v>19</v>
      </c>
      <c r="D32" s="1126">
        <v>11</v>
      </c>
      <c r="E32" s="1127">
        <f t="shared" ref="E32" si="14">D32*B32/1000</f>
        <v>0.35199999999999998</v>
      </c>
      <c r="F32" s="1124">
        <v>100</v>
      </c>
      <c r="G32" s="1128"/>
      <c r="H32" s="1129">
        <f>D32*B32/1000</f>
        <v>0.35199999999999998</v>
      </c>
      <c r="I32" s="1130">
        <f>G32*F32</f>
        <v>0</v>
      </c>
    </row>
    <row r="33" spans="1:15" s="1076" customFormat="1">
      <c r="A33" s="1093">
        <f>E33*F33</f>
        <v>0.67200000000000004</v>
      </c>
      <c r="B33" s="1099">
        <v>32</v>
      </c>
      <c r="C33" s="1114" t="s">
        <v>20</v>
      </c>
      <c r="D33" s="1065">
        <v>1</v>
      </c>
      <c r="E33" s="1095">
        <f>B33*D33/1000</f>
        <v>3.2000000000000001E-2</v>
      </c>
      <c r="F33" s="1093">
        <v>21</v>
      </c>
      <c r="G33" s="1115"/>
      <c r="H33" s="1096">
        <f>D33*B33/1000</f>
        <v>3.2000000000000001E-2</v>
      </c>
      <c r="I33" s="1097">
        <f>G33*F33</f>
        <v>0</v>
      </c>
    </row>
    <row r="34" spans="1:15" s="1076" customFormat="1">
      <c r="A34" s="1093">
        <f>SUM(A27:A33)</f>
        <v>1041.0816</v>
      </c>
      <c r="B34" s="1065"/>
      <c r="C34" s="1132" t="s">
        <v>21</v>
      </c>
      <c r="D34" s="1065"/>
      <c r="E34" s="1095"/>
      <c r="F34" s="1093"/>
      <c r="G34" s="1115"/>
      <c r="H34" s="1096">
        <f>D34*B34/1000</f>
        <v>0</v>
      </c>
      <c r="I34" s="1097">
        <f>G34*F34</f>
        <v>0</v>
      </c>
    </row>
    <row r="35" spans="1:15" s="1076" customFormat="1" ht="15.75">
      <c r="A35" s="1081">
        <f>A34/B33</f>
        <v>32.533799999999999</v>
      </c>
      <c r="B35" s="1065"/>
      <c r="C35" s="1132" t="s">
        <v>22</v>
      </c>
      <c r="D35" s="1065"/>
      <c r="E35" s="1095"/>
      <c r="F35" s="1081">
        <f>A35</f>
        <v>32.533799999999999</v>
      </c>
      <c r="G35" s="1115"/>
      <c r="H35" s="1096">
        <f>D35*B35/1000</f>
        <v>0</v>
      </c>
      <c r="I35" s="1097">
        <f>G35*F35</f>
        <v>0</v>
      </c>
    </row>
    <row r="36" spans="1:15" s="1076" customFormat="1" ht="15.75">
      <c r="A36" s="1081"/>
      <c r="B36" s="1065"/>
      <c r="C36" s="1133"/>
      <c r="D36" s="1069"/>
      <c r="E36" s="1095"/>
      <c r="F36" s="1081"/>
      <c r="G36" s="1115"/>
      <c r="H36" s="1096"/>
      <c r="I36" s="1097"/>
    </row>
    <row r="37" spans="1:15" s="1076" customFormat="1" ht="15.75">
      <c r="A37" s="1093"/>
      <c r="B37" s="1094">
        <v>150</v>
      </c>
      <c r="C37" s="1473" t="s">
        <v>44</v>
      </c>
      <c r="D37" s="1474"/>
      <c r="E37" s="1095"/>
      <c r="F37" s="1065"/>
      <c r="G37" s="1095"/>
      <c r="H37" s="1096"/>
      <c r="I37" s="1097"/>
    </row>
    <row r="38" spans="1:15" s="1076" customFormat="1">
      <c r="A38" s="1093">
        <f>E38*F38</f>
        <v>145.15199999999999</v>
      </c>
      <c r="B38" s="1065">
        <v>32</v>
      </c>
      <c r="C38" s="1066" t="s">
        <v>45</v>
      </c>
      <c r="D38" s="1065">
        <v>54</v>
      </c>
      <c r="E38" s="1095">
        <f>B38*D38/1000</f>
        <v>1.728</v>
      </c>
      <c r="F38" s="1093">
        <v>84</v>
      </c>
      <c r="G38" s="1115">
        <f>E38</f>
        <v>1.728</v>
      </c>
      <c r="H38" s="1096">
        <f t="shared" ref="H38:H42" si="15">D38*B38/1000</f>
        <v>1.728</v>
      </c>
      <c r="I38" s="1097">
        <f t="shared" ref="I38:I42" si="16">G38*F38</f>
        <v>145.15199999999999</v>
      </c>
    </row>
    <row r="39" spans="1:15" s="1141" customFormat="1" ht="15.95" customHeight="1">
      <c r="A39" s="1134">
        <f t="shared" ref="A39" si="17">E39*F39</f>
        <v>96</v>
      </c>
      <c r="B39" s="1065">
        <v>32</v>
      </c>
      <c r="C39" s="1135" t="s">
        <v>34</v>
      </c>
      <c r="D39" s="1136">
        <v>5</v>
      </c>
      <c r="E39" s="1137">
        <f t="shared" ref="E39" si="18">D39*B39/1000</f>
        <v>0.16</v>
      </c>
      <c r="F39" s="1134">
        <v>600</v>
      </c>
      <c r="G39" s="1138">
        <f>E39+E93</f>
        <v>0.16</v>
      </c>
      <c r="H39" s="1139">
        <f t="shared" si="15"/>
        <v>0.16</v>
      </c>
      <c r="I39" s="1140">
        <f t="shared" si="16"/>
        <v>96</v>
      </c>
    </row>
    <row r="40" spans="1:15" s="1076" customFormat="1">
      <c r="A40" s="1093">
        <f>E40*F40</f>
        <v>0.67200000000000004</v>
      </c>
      <c r="B40" s="1065">
        <v>32</v>
      </c>
      <c r="C40" s="1114" t="s">
        <v>20</v>
      </c>
      <c r="D40" s="1065">
        <v>1</v>
      </c>
      <c r="E40" s="1095">
        <f>B40*D40/1000</f>
        <v>3.2000000000000001E-2</v>
      </c>
      <c r="F40" s="1093">
        <v>21</v>
      </c>
      <c r="G40" s="1115"/>
      <c r="H40" s="1096">
        <f t="shared" si="15"/>
        <v>3.2000000000000001E-2</v>
      </c>
      <c r="I40" s="1097">
        <f t="shared" si="16"/>
        <v>0</v>
      </c>
    </row>
    <row r="41" spans="1:15" s="1076" customFormat="1">
      <c r="A41" s="1093">
        <f>SUM(A38:A40)</f>
        <v>241.82399999999998</v>
      </c>
      <c r="B41" s="1065"/>
      <c r="C41" s="1132" t="s">
        <v>21</v>
      </c>
      <c r="D41" s="1065"/>
      <c r="E41" s="1095"/>
      <c r="F41" s="1093"/>
      <c r="G41" s="1115"/>
      <c r="H41" s="1096">
        <f t="shared" si="15"/>
        <v>0</v>
      </c>
      <c r="I41" s="1097">
        <f t="shared" si="16"/>
        <v>0</v>
      </c>
    </row>
    <row r="42" spans="1:15" s="1076" customFormat="1" ht="15.75">
      <c r="A42" s="1081">
        <f>A41/B40</f>
        <v>7.5569999999999995</v>
      </c>
      <c r="B42" s="1065"/>
      <c r="C42" s="1132" t="s">
        <v>22</v>
      </c>
      <c r="D42" s="1065"/>
      <c r="E42" s="1095"/>
      <c r="F42" s="1081">
        <f>A42</f>
        <v>7.5569999999999995</v>
      </c>
      <c r="G42" s="1115"/>
      <c r="H42" s="1096">
        <f t="shared" si="15"/>
        <v>0</v>
      </c>
      <c r="I42" s="1097">
        <f t="shared" si="16"/>
        <v>0</v>
      </c>
    </row>
    <row r="43" spans="1:15" s="1076" customFormat="1" ht="15.75">
      <c r="A43" s="1081"/>
      <c r="B43" s="1065"/>
      <c r="C43" s="1133"/>
      <c r="D43" s="1069"/>
      <c r="E43" s="1095"/>
      <c r="F43" s="1081"/>
      <c r="G43" s="1115"/>
      <c r="H43" s="1096"/>
      <c r="I43" s="1097"/>
    </row>
    <row r="44" spans="1:15" s="1076" customFormat="1" ht="15.75">
      <c r="A44" s="1142"/>
      <c r="B44" s="1094">
        <v>200</v>
      </c>
      <c r="C44" s="1143" t="s">
        <v>115</v>
      </c>
      <c r="D44" s="1066"/>
      <c r="E44" s="1067"/>
      <c r="F44" s="1144"/>
      <c r="G44" s="1095"/>
      <c r="H44" s="1096"/>
      <c r="I44" s="1097"/>
      <c r="O44" s="1076" t="s">
        <v>23</v>
      </c>
    </row>
    <row r="45" spans="1:15" s="1076" customFormat="1">
      <c r="A45" s="1093">
        <f>E45*F45</f>
        <v>44.576000000000008</v>
      </c>
      <c r="B45" s="1065">
        <v>32</v>
      </c>
      <c r="C45" s="1114" t="s">
        <v>157</v>
      </c>
      <c r="D45" s="1065">
        <v>10</v>
      </c>
      <c r="E45" s="1095">
        <f>D45*B45/1000</f>
        <v>0.32</v>
      </c>
      <c r="F45" s="1093">
        <v>139.30000000000001</v>
      </c>
      <c r="G45" s="1115">
        <f>E45</f>
        <v>0.32</v>
      </c>
      <c r="H45" s="1096">
        <f>D45*B45/1000</f>
        <v>0.32</v>
      </c>
      <c r="I45" s="1097">
        <f>G45*F45</f>
        <v>44.576000000000008</v>
      </c>
    </row>
    <row r="46" spans="1:15" s="1076" customFormat="1">
      <c r="A46" s="1093">
        <f>E46*F46</f>
        <v>46.886400000000002</v>
      </c>
      <c r="B46" s="1065">
        <v>32</v>
      </c>
      <c r="C46" s="1114" t="s">
        <v>145</v>
      </c>
      <c r="D46" s="1065">
        <v>20</v>
      </c>
      <c r="E46" s="1095">
        <f>D46*B46/1000</f>
        <v>0.64</v>
      </c>
      <c r="F46" s="1093">
        <v>73.260000000000005</v>
      </c>
      <c r="G46" s="1115">
        <f>E46</f>
        <v>0.64</v>
      </c>
      <c r="H46" s="1096">
        <f>D46*B46/1000</f>
        <v>0.64</v>
      </c>
      <c r="I46" s="1097">
        <f>G46*F46</f>
        <v>46.886400000000002</v>
      </c>
    </row>
    <row r="47" spans="1:15" s="1076" customFormat="1">
      <c r="A47" s="1093">
        <f>SUM(A45:A46)</f>
        <v>91.462400000000002</v>
      </c>
      <c r="B47" s="1066"/>
      <c r="C47" s="1066" t="s">
        <v>21</v>
      </c>
      <c r="D47" s="1065"/>
      <c r="E47" s="1095"/>
      <c r="F47" s="1093"/>
      <c r="G47" s="1067"/>
      <c r="H47" s="1096">
        <f>D47*B47/1000</f>
        <v>0</v>
      </c>
      <c r="I47" s="1097">
        <f>G47*F47</f>
        <v>0</v>
      </c>
    </row>
    <row r="48" spans="1:15" s="1076" customFormat="1" ht="15.75">
      <c r="A48" s="1081">
        <f>A47/B45</f>
        <v>2.8582000000000001</v>
      </c>
      <c r="B48" s="1072"/>
      <c r="C48" s="1066" t="s">
        <v>22</v>
      </c>
      <c r="D48" s="1065"/>
      <c r="E48" s="1095"/>
      <c r="F48" s="1081">
        <f>A48</f>
        <v>2.8582000000000001</v>
      </c>
      <c r="G48" s="1067"/>
      <c r="H48" s="1096">
        <f>D48*B48/1000</f>
        <v>0</v>
      </c>
      <c r="I48" s="1097">
        <f>G48*F48</f>
        <v>0</v>
      </c>
    </row>
    <row r="49" spans="1:9" s="109" customFormat="1" ht="15.95" customHeight="1">
      <c r="A49" s="117"/>
      <c r="B49" s="114"/>
      <c r="C49" s="119"/>
      <c r="D49" s="120"/>
      <c r="E49" s="104"/>
      <c r="F49" s="117"/>
      <c r="G49" s="104"/>
      <c r="H49" s="107"/>
      <c r="I49" s="108"/>
    </row>
    <row r="50" spans="1:9" s="1227" customFormat="1" ht="15.95" customHeight="1">
      <c r="A50" s="1261"/>
      <c r="B50" s="1262">
        <v>30</v>
      </c>
      <c r="C50" s="1263" t="s">
        <v>40</v>
      </c>
      <c r="D50" s="1264"/>
      <c r="E50" s="1224"/>
      <c r="F50" s="1265"/>
      <c r="G50" s="1224"/>
      <c r="H50" s="1225"/>
      <c r="I50" s="1226"/>
    </row>
    <row r="51" spans="1:9" s="1227" customFormat="1" ht="15.95" customHeight="1">
      <c r="A51" s="1257">
        <f>E51*F51</f>
        <v>82.56</v>
      </c>
      <c r="B51" s="1222">
        <v>32</v>
      </c>
      <c r="C51" s="1256" t="s">
        <v>40</v>
      </c>
      <c r="D51" s="1222">
        <v>30</v>
      </c>
      <c r="E51" s="1223">
        <f>D51*B51/1000</f>
        <v>0.96</v>
      </c>
      <c r="F51" s="1257">
        <v>86</v>
      </c>
      <c r="G51" s="1266">
        <f>E51+E69</f>
        <v>0.96</v>
      </c>
      <c r="H51" s="1225">
        <f>D51*B51/1000</f>
        <v>0.96</v>
      </c>
      <c r="I51" s="1226">
        <f>G51*F51</f>
        <v>82.56</v>
      </c>
    </row>
    <row r="52" spans="1:9" s="1227" customFormat="1" ht="15.95" customHeight="1">
      <c r="A52" s="1257">
        <f>SUM(A51)</f>
        <v>82.56</v>
      </c>
      <c r="B52" s="1264"/>
      <c r="C52" s="1264" t="s">
        <v>21</v>
      </c>
      <c r="D52" s="1222"/>
      <c r="E52" s="1223"/>
      <c r="F52" s="1257"/>
      <c r="G52" s="1224"/>
      <c r="H52" s="1225">
        <f>D52*B52/1000</f>
        <v>0</v>
      </c>
      <c r="I52" s="1226">
        <f>G52*F52</f>
        <v>0</v>
      </c>
    </row>
    <row r="53" spans="1:9" s="1227" customFormat="1" ht="15.95" customHeight="1">
      <c r="A53" s="1219">
        <f>A52/B51</f>
        <v>2.58</v>
      </c>
      <c r="B53" s="1220"/>
      <c r="C53" s="1264" t="s">
        <v>22</v>
      </c>
      <c r="D53" s="1222"/>
      <c r="E53" s="1223"/>
      <c r="F53" s="1219">
        <f>A53</f>
        <v>2.58</v>
      </c>
      <c r="G53" s="1224"/>
      <c r="H53" s="1225">
        <f>D53*B53/1000</f>
        <v>0</v>
      </c>
      <c r="I53" s="1226">
        <f>G53*F53</f>
        <v>0</v>
      </c>
    </row>
    <row r="54" spans="1:9" s="1174" customFormat="1" ht="15.95" customHeight="1">
      <c r="A54" s="1179"/>
      <c r="B54" s="1170"/>
      <c r="C54" s="1164"/>
      <c r="D54" s="1163"/>
      <c r="E54" s="1183"/>
      <c r="F54" s="1179"/>
      <c r="G54" s="1165"/>
      <c r="H54" s="1184"/>
      <c r="I54" s="1185"/>
    </row>
    <row r="55" spans="1:9" s="1076" customFormat="1" ht="15.75">
      <c r="A55" s="1142"/>
      <c r="B55" s="1094">
        <v>25</v>
      </c>
      <c r="C55" s="1143" t="s">
        <v>26</v>
      </c>
      <c r="D55" s="1066"/>
      <c r="E55" s="1067"/>
      <c r="F55" s="1144"/>
      <c r="G55" s="1067"/>
      <c r="H55" s="1096"/>
      <c r="I55" s="1097"/>
    </row>
    <row r="56" spans="1:9" s="1076" customFormat="1">
      <c r="A56" s="1093">
        <f>E56*F56</f>
        <v>58.400000000000006</v>
      </c>
      <c r="B56" s="1065">
        <v>32</v>
      </c>
      <c r="C56" s="1114" t="s">
        <v>27</v>
      </c>
      <c r="D56" s="1065">
        <v>25</v>
      </c>
      <c r="E56" s="1095">
        <f>D56*B56/1000</f>
        <v>0.8</v>
      </c>
      <c r="F56" s="1093">
        <v>73</v>
      </c>
      <c r="G56" s="1115">
        <f>E56</f>
        <v>0.8</v>
      </c>
      <c r="H56" s="1096">
        <f>D56*B56/1000</f>
        <v>0.8</v>
      </c>
      <c r="I56" s="1097">
        <f>G56*F56</f>
        <v>58.400000000000006</v>
      </c>
    </row>
    <row r="57" spans="1:9" s="1076" customFormat="1">
      <c r="A57" s="1093">
        <f>SUM(A56)</f>
        <v>58.400000000000006</v>
      </c>
      <c r="B57" s="1066"/>
      <c r="C57" s="1066" t="s">
        <v>21</v>
      </c>
      <c r="D57" s="1065"/>
      <c r="E57" s="1095"/>
      <c r="F57" s="1093"/>
      <c r="G57" s="1067"/>
      <c r="H57" s="1096">
        <f>D57*B57/1000</f>
        <v>0</v>
      </c>
      <c r="I57" s="1097">
        <f>G57*F57</f>
        <v>0</v>
      </c>
    </row>
    <row r="58" spans="1:9" s="1076" customFormat="1" ht="15.75">
      <c r="A58" s="1081">
        <f>A57/B56</f>
        <v>1.8250000000000002</v>
      </c>
      <c r="B58" s="1072"/>
      <c r="C58" s="1066" t="s">
        <v>22</v>
      </c>
      <c r="D58" s="1065"/>
      <c r="E58" s="1095"/>
      <c r="F58" s="1081">
        <f>A58</f>
        <v>1.8250000000000002</v>
      </c>
      <c r="G58" s="1067"/>
      <c r="H58" s="1096">
        <f>D58*B58/1000</f>
        <v>0</v>
      </c>
      <c r="I58" s="1097">
        <f>G58*F58</f>
        <v>0</v>
      </c>
    </row>
    <row r="59" spans="1:9" s="1076" customFormat="1" ht="15.75">
      <c r="A59" s="1081"/>
      <c r="B59" s="1072"/>
      <c r="C59" s="1066"/>
      <c r="D59" s="1065"/>
      <c r="E59" s="1095"/>
      <c r="F59" s="1081"/>
      <c r="G59" s="1067"/>
      <c r="H59" s="1096"/>
      <c r="I59" s="1097"/>
    </row>
    <row r="60" spans="1:9" s="1076" customFormat="1" ht="15.75">
      <c r="A60" s="1142"/>
      <c r="B60" s="1094">
        <v>25</v>
      </c>
      <c r="C60" s="1143" t="s">
        <v>28</v>
      </c>
      <c r="D60" s="1066"/>
      <c r="E60" s="1067"/>
      <c r="F60" s="1144"/>
      <c r="G60" s="1067"/>
      <c r="H60" s="1096"/>
      <c r="I60" s="1097"/>
    </row>
    <row r="61" spans="1:9" s="1076" customFormat="1">
      <c r="A61" s="1093">
        <f>E61*F61</f>
        <v>56.800000000000004</v>
      </c>
      <c r="B61" s="1065">
        <v>32</v>
      </c>
      <c r="C61" s="1114" t="s">
        <v>29</v>
      </c>
      <c r="D61" s="1065">
        <v>25</v>
      </c>
      <c r="E61" s="1095">
        <f>D61*B61/1000</f>
        <v>0.8</v>
      </c>
      <c r="F61" s="1093">
        <v>71</v>
      </c>
      <c r="G61" s="1115">
        <f>E61</f>
        <v>0.8</v>
      </c>
      <c r="H61" s="1096">
        <f>D61*B61/1000</f>
        <v>0.8</v>
      </c>
      <c r="I61" s="1097">
        <f>G61*F61</f>
        <v>56.800000000000004</v>
      </c>
    </row>
    <row r="62" spans="1:9" s="1076" customFormat="1">
      <c r="A62" s="1093">
        <f>SUM(A61)</f>
        <v>56.800000000000004</v>
      </c>
      <c r="B62" s="1066"/>
      <c r="C62" s="1066" t="s">
        <v>21</v>
      </c>
      <c r="D62" s="1065"/>
      <c r="E62" s="1095"/>
      <c r="F62" s="1093"/>
      <c r="G62" s="1067"/>
      <c r="H62" s="1096">
        <f>D62*B62/1000</f>
        <v>0</v>
      </c>
      <c r="I62" s="1097">
        <f>G62*F62</f>
        <v>0</v>
      </c>
    </row>
    <row r="63" spans="1:9" s="1076" customFormat="1" ht="15.75">
      <c r="A63" s="1081">
        <f>A62/B61</f>
        <v>1.7750000000000001</v>
      </c>
      <c r="B63" s="1072"/>
      <c r="C63" s="1066" t="s">
        <v>22</v>
      </c>
      <c r="D63" s="1065"/>
      <c r="E63" s="1095"/>
      <c r="F63" s="1081">
        <f>A63</f>
        <v>1.7750000000000001</v>
      </c>
      <c r="G63" s="1067"/>
      <c r="H63" s="1096">
        <f>D63*B63/1000</f>
        <v>0</v>
      </c>
      <c r="I63" s="1097">
        <f>G63*F63</f>
        <v>0</v>
      </c>
    </row>
    <row r="64" spans="1:9" s="1076" customFormat="1" ht="15.75">
      <c r="A64" s="1081"/>
      <c r="B64" s="1072"/>
      <c r="C64" s="1066"/>
      <c r="D64" s="1065"/>
      <c r="E64" s="1095"/>
      <c r="F64" s="1081"/>
      <c r="G64" s="1067"/>
      <c r="H64" s="1096"/>
      <c r="I64" s="1097"/>
    </row>
    <row r="65" spans="1:9" s="1076" customFormat="1" ht="15.75">
      <c r="A65" s="1081">
        <f>A62+A57+A47+A41+A34+A52+A23</f>
        <v>1817.1263999999999</v>
      </c>
      <c r="B65" s="1066"/>
      <c r="C65" s="1072" t="s">
        <v>30</v>
      </c>
      <c r="D65" s="1066"/>
      <c r="E65" s="1067"/>
      <c r="F65" s="1081">
        <f>F66*B61</f>
        <v>1817.1263999999999</v>
      </c>
      <c r="G65" s="1067"/>
      <c r="H65" s="1064"/>
      <c r="I65" s="1097">
        <f>SUM(I14:I64)</f>
        <v>1817.1264000000001</v>
      </c>
    </row>
    <row r="66" spans="1:9" s="1076" customFormat="1" ht="15.75">
      <c r="A66" s="1081">
        <f>A65/B61</f>
        <v>56.785199999999996</v>
      </c>
      <c r="B66" s="1066"/>
      <c r="C66" s="1072" t="s">
        <v>22</v>
      </c>
      <c r="D66" s="1066"/>
      <c r="E66" s="1067"/>
      <c r="F66" s="1081">
        <f>A66</f>
        <v>56.785199999999996</v>
      </c>
      <c r="G66" s="1067"/>
      <c r="H66" s="1096"/>
      <c r="I66" s="1097"/>
    </row>
    <row r="67" spans="1:9" s="1076" customFormat="1" ht="15.75">
      <c r="C67" s="1457" t="s">
        <v>84</v>
      </c>
      <c r="D67" s="1457"/>
      <c r="E67" s="1457"/>
      <c r="F67" s="1457"/>
      <c r="G67" s="1457"/>
      <c r="H67" s="1154"/>
      <c r="I67" s="1059"/>
    </row>
    <row r="68" spans="1:9" s="1076" customFormat="1" ht="15.75">
      <c r="C68" s="1457" t="s">
        <v>32</v>
      </c>
      <c r="D68" s="1457"/>
      <c r="E68" s="1457"/>
      <c r="F68" s="1457"/>
      <c r="G68" s="1457"/>
      <c r="H68" s="1154"/>
      <c r="I68" s="1059"/>
    </row>
    <row r="69" spans="1:9" s="1076" customFormat="1" ht="15.75">
      <c r="B69" s="1155"/>
      <c r="C69" s="1155" t="s">
        <v>33</v>
      </c>
      <c r="D69" s="1155"/>
      <c r="E69" s="1155"/>
      <c r="F69" s="1155"/>
      <c r="G69" s="1155"/>
      <c r="H69" s="1059"/>
      <c r="I69" s="1059"/>
    </row>
  </sheetData>
  <mergeCells count="13">
    <mergeCell ref="C68:G68"/>
    <mergeCell ref="B2:G2"/>
    <mergeCell ref="B3:G3"/>
    <mergeCell ref="B4:B5"/>
    <mergeCell ref="C4:C5"/>
    <mergeCell ref="D4:D5"/>
    <mergeCell ref="E4:E5"/>
    <mergeCell ref="F5:G5"/>
    <mergeCell ref="F6:G6"/>
    <mergeCell ref="F8:G8"/>
    <mergeCell ref="C26:D26"/>
    <mergeCell ref="C37:D37"/>
    <mergeCell ref="C67:G67"/>
  </mergeCells>
  <pageMargins left="0.7" right="0.7" top="0.75" bottom="0.75" header="0.3" footer="0.3"/>
  <pageSetup paperSize="9" scale="64" orientation="portrait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>
  <dimension ref="A1:O63"/>
  <sheetViews>
    <sheetView view="pageBreakPreview" topLeftCell="A17" zoomScale="60" workbookViewId="0">
      <selection activeCell="B50" sqref="B50"/>
    </sheetView>
  </sheetViews>
  <sheetFormatPr defaultRowHeight="15"/>
  <cols>
    <col min="1" max="1" width="15.7109375" customWidth="1"/>
    <col min="3" max="3" width="64.7109375" customWidth="1"/>
    <col min="6" max="6" width="14.28515625" customWidth="1"/>
    <col min="9" max="9" width="14.42578125" customWidth="1"/>
  </cols>
  <sheetData>
    <row r="1" spans="1:9" s="1058" customFormat="1">
      <c r="H1" s="1059"/>
      <c r="I1" s="1059"/>
    </row>
    <row r="2" spans="1:9" s="1058" customFormat="1" ht="15.75">
      <c r="A2" s="1060"/>
      <c r="B2" s="1458" t="s">
        <v>0</v>
      </c>
      <c r="C2" s="1458"/>
      <c r="D2" s="1458"/>
      <c r="E2" s="1458"/>
      <c r="F2" s="1458"/>
      <c r="G2" s="1458"/>
      <c r="H2" s="1059"/>
      <c r="I2" s="1059"/>
    </row>
    <row r="3" spans="1:9" s="1058" customFormat="1" ht="12.75" customHeight="1">
      <c r="A3" s="1060"/>
      <c r="B3" s="1458"/>
      <c r="C3" s="1458"/>
      <c r="D3" s="1458"/>
      <c r="E3" s="1458"/>
      <c r="F3" s="1458"/>
      <c r="G3" s="1458"/>
      <c r="H3" s="1059"/>
      <c r="I3" s="1059"/>
    </row>
    <row r="4" spans="1:9" s="1058" customFormat="1" ht="30" customHeight="1">
      <c r="A4" s="1060"/>
      <c r="B4" s="1459"/>
      <c r="C4" s="1461" t="s">
        <v>1</v>
      </c>
      <c r="D4" s="1463" t="s">
        <v>2</v>
      </c>
      <c r="E4" s="1465" t="s">
        <v>3</v>
      </c>
      <c r="F4" s="1061"/>
      <c r="G4" s="1062"/>
      <c r="H4" s="1059"/>
      <c r="I4" s="1059"/>
    </row>
    <row r="5" spans="1:9" s="1058" customFormat="1" ht="40.5" customHeight="1">
      <c r="A5" s="1063"/>
      <c r="B5" s="1460"/>
      <c r="C5" s="1462"/>
      <c r="D5" s="1464"/>
      <c r="E5" s="1466"/>
      <c r="F5" s="1467" t="s">
        <v>4</v>
      </c>
      <c r="G5" s="1468"/>
      <c r="H5" s="1059"/>
      <c r="I5" s="1059"/>
    </row>
    <row r="6" spans="1:9" s="1058" customFormat="1">
      <c r="A6" s="1064"/>
      <c r="B6" s="1065"/>
      <c r="C6" s="1066"/>
      <c r="D6" s="1067"/>
      <c r="E6" s="1068"/>
      <c r="F6" s="1469" t="s">
        <v>5</v>
      </c>
      <c r="G6" s="1470"/>
      <c r="H6" s="1059"/>
      <c r="I6" s="1059"/>
    </row>
    <row r="7" spans="1:9" s="1058" customFormat="1">
      <c r="A7" s="1064"/>
      <c r="B7" s="1069"/>
      <c r="C7" s="1066"/>
      <c r="D7" s="1067"/>
      <c r="E7" s="1068"/>
      <c r="F7" s="1070"/>
      <c r="G7" s="1071"/>
      <c r="H7" s="1059"/>
      <c r="I7" s="1059"/>
    </row>
    <row r="8" spans="1:9" s="1058" customFormat="1">
      <c r="A8" s="1064"/>
      <c r="B8" s="1069"/>
      <c r="C8" s="1066"/>
      <c r="D8" s="1067"/>
      <c r="E8" s="1068"/>
      <c r="F8" s="1471"/>
      <c r="G8" s="1472"/>
      <c r="H8" s="1059"/>
      <c r="I8" s="1059"/>
    </row>
    <row r="9" spans="1:9" s="1058" customFormat="1" ht="14.25" customHeight="1">
      <c r="A9" s="1064"/>
      <c r="B9" s="1069"/>
      <c r="C9" s="1072"/>
      <c r="D9" s="1067"/>
      <c r="E9" s="1068"/>
      <c r="F9" s="1061"/>
      <c r="G9" s="1073"/>
      <c r="H9" s="1059"/>
      <c r="I9" s="1059"/>
    </row>
    <row r="10" spans="1:9" s="1058" customFormat="1" ht="13.5" customHeight="1">
      <c r="A10" s="1074"/>
      <c r="B10" s="1075"/>
      <c r="C10" s="1066"/>
      <c r="D10" s="1067"/>
      <c r="E10" s="1068"/>
      <c r="F10" s="1061"/>
      <c r="G10" s="1073"/>
      <c r="H10" s="1059"/>
      <c r="I10" s="1059"/>
    </row>
    <row r="11" spans="1:9" s="1058" customFormat="1" ht="18" customHeight="1">
      <c r="A11" s="1060"/>
      <c r="B11" s="1076"/>
      <c r="C11" s="1077" t="s">
        <v>164</v>
      </c>
      <c r="D11" s="1062"/>
      <c r="E11" s="1061"/>
      <c r="F11" s="1061"/>
      <c r="G11" s="1062"/>
      <c r="H11" s="1059"/>
      <c r="I11" s="1059"/>
    </row>
    <row r="12" spans="1:9" s="1058" customFormat="1" ht="75">
      <c r="A12" s="1078" t="s">
        <v>6</v>
      </c>
      <c r="B12" s="1079" t="s">
        <v>7</v>
      </c>
      <c r="C12" s="1079" t="s">
        <v>8</v>
      </c>
      <c r="D12" s="1079" t="s">
        <v>9</v>
      </c>
      <c r="E12" s="1080" t="s">
        <v>10</v>
      </c>
      <c r="F12" s="1079" t="s">
        <v>11</v>
      </c>
      <c r="G12" s="1080" t="s">
        <v>12</v>
      </c>
      <c r="H12" s="1059"/>
      <c r="I12" s="1059"/>
    </row>
    <row r="13" spans="1:9" s="1058" customFormat="1" ht="20.25">
      <c r="A13" s="1081"/>
      <c r="B13" s="1082"/>
      <c r="C13" s="1083">
        <v>45246</v>
      </c>
      <c r="D13" s="1079"/>
      <c r="E13" s="1080"/>
      <c r="F13" s="1082"/>
      <c r="G13" s="1080"/>
      <c r="H13" s="1059"/>
      <c r="I13" s="1059"/>
    </row>
    <row r="14" spans="1:9" s="1227" customFormat="1" ht="20.100000000000001" customHeight="1">
      <c r="A14" s="1219"/>
      <c r="B14" s="1220"/>
      <c r="C14" s="1221" t="s">
        <v>49</v>
      </c>
      <c r="D14" s="1222"/>
      <c r="E14" s="1223"/>
      <c r="F14" s="1219"/>
      <c r="G14" s="1224"/>
      <c r="H14" s="1225"/>
      <c r="I14" s="1226"/>
    </row>
    <row r="15" spans="1:9" s="1123" customFormat="1" ht="15" customHeight="1">
      <c r="A15" s="1116"/>
      <c r="B15" s="1244" t="s">
        <v>50</v>
      </c>
      <c r="C15" s="1245" t="s">
        <v>162</v>
      </c>
      <c r="D15" s="1117"/>
      <c r="E15" s="1246"/>
      <c r="F15" s="1247"/>
      <c r="G15" s="1119"/>
      <c r="H15" s="1121"/>
      <c r="I15" s="1122"/>
    </row>
    <row r="16" spans="1:9" s="1123" customFormat="1" ht="15" customHeight="1">
      <c r="A16" s="1116">
        <f>E16*F16</f>
        <v>14.592000000000001</v>
      </c>
      <c r="B16" s="1118">
        <v>2</v>
      </c>
      <c r="C16" s="1117" t="s">
        <v>51</v>
      </c>
      <c r="D16" s="1118">
        <v>48</v>
      </c>
      <c r="E16" s="1119">
        <f t="shared" ref="E16:E22" si="0">D16*B16/1000</f>
        <v>9.6000000000000002E-2</v>
      </c>
      <c r="F16" s="1116">
        <v>152</v>
      </c>
      <c r="G16" s="1120">
        <f>E16</f>
        <v>9.6000000000000002E-2</v>
      </c>
      <c r="H16" s="1121">
        <f t="shared" ref="H16:H24" si="1">D16*B16/1000</f>
        <v>9.6000000000000002E-2</v>
      </c>
      <c r="I16" s="1122">
        <f t="shared" ref="I16:I24" si="2">G16*F16</f>
        <v>14.592000000000001</v>
      </c>
    </row>
    <row r="17" spans="1:9" s="1255" customFormat="1">
      <c r="A17" s="1248">
        <f t="shared" ref="A17:A22" si="3">E17*F17</f>
        <v>1.8560000000000001</v>
      </c>
      <c r="B17" s="1118">
        <v>2</v>
      </c>
      <c r="C17" s="1249" t="s">
        <v>55</v>
      </c>
      <c r="D17" s="1250">
        <v>16</v>
      </c>
      <c r="E17" s="1251">
        <f t="shared" si="0"/>
        <v>3.2000000000000001E-2</v>
      </c>
      <c r="F17" s="1248">
        <v>58</v>
      </c>
      <c r="G17" s="1252">
        <f>E17</f>
        <v>3.2000000000000001E-2</v>
      </c>
      <c r="H17" s="1253">
        <f t="shared" si="1"/>
        <v>3.2000000000000001E-2</v>
      </c>
      <c r="I17" s="1254">
        <f t="shared" si="2"/>
        <v>1.8560000000000001</v>
      </c>
    </row>
    <row r="18" spans="1:9" s="1123" customFormat="1" ht="15" customHeight="1">
      <c r="A18" s="1116">
        <f t="shared" si="3"/>
        <v>0.39760000000000001</v>
      </c>
      <c r="B18" s="1118">
        <v>2</v>
      </c>
      <c r="C18" s="1117" t="s">
        <v>88</v>
      </c>
      <c r="D18" s="1118">
        <v>10</v>
      </c>
      <c r="E18" s="1119">
        <f t="shared" si="0"/>
        <v>0.02</v>
      </c>
      <c r="F18" s="1116">
        <v>19.88</v>
      </c>
      <c r="G18" s="1120">
        <f>E18+E28</f>
        <v>4.3999999999999997E-2</v>
      </c>
      <c r="H18" s="1121">
        <f t="shared" si="1"/>
        <v>0.02</v>
      </c>
      <c r="I18" s="1122">
        <f t="shared" si="2"/>
        <v>0.87471999999999994</v>
      </c>
    </row>
    <row r="19" spans="1:9" s="1123" customFormat="1" ht="15" customHeight="1">
      <c r="A19" s="1116">
        <f t="shared" si="3"/>
        <v>0.73039999999999994</v>
      </c>
      <c r="B19" s="1118">
        <v>2</v>
      </c>
      <c r="C19" s="1117" t="s">
        <v>17</v>
      </c>
      <c r="D19" s="1118">
        <v>4</v>
      </c>
      <c r="E19" s="1119">
        <f t="shared" si="0"/>
        <v>8.0000000000000002E-3</v>
      </c>
      <c r="F19" s="1116">
        <v>91.3</v>
      </c>
      <c r="G19" s="1120">
        <f>E19+E29</f>
        <v>1.6E-2</v>
      </c>
      <c r="H19" s="1121">
        <f t="shared" si="1"/>
        <v>8.0000000000000002E-3</v>
      </c>
      <c r="I19" s="1122">
        <f t="shared" si="2"/>
        <v>1.4607999999999999</v>
      </c>
    </row>
    <row r="20" spans="1:9" s="1123" customFormat="1" ht="15" customHeight="1">
      <c r="A20" s="1116">
        <f t="shared" si="3"/>
        <v>0.57999999999999996</v>
      </c>
      <c r="B20" s="1118">
        <v>2</v>
      </c>
      <c r="C20" s="1117" t="s">
        <v>99</v>
      </c>
      <c r="D20" s="1118">
        <v>10</v>
      </c>
      <c r="E20" s="1119">
        <f t="shared" si="0"/>
        <v>0.02</v>
      </c>
      <c r="F20" s="1116">
        <v>29</v>
      </c>
      <c r="G20" s="1120">
        <f>E20+E30</f>
        <v>4.5999999999999999E-2</v>
      </c>
      <c r="H20" s="1121">
        <f t="shared" si="1"/>
        <v>0.02</v>
      </c>
      <c r="I20" s="1122">
        <f t="shared" si="2"/>
        <v>1.3340000000000001</v>
      </c>
    </row>
    <row r="21" spans="1:9" s="1227" customFormat="1" ht="15.95" customHeight="1">
      <c r="A21" s="1116">
        <f t="shared" si="3"/>
        <v>0.4</v>
      </c>
      <c r="B21" s="1118">
        <v>2</v>
      </c>
      <c r="C21" s="1256" t="s">
        <v>19</v>
      </c>
      <c r="D21" s="1222">
        <v>2</v>
      </c>
      <c r="E21" s="1223">
        <f>B21*D21/1000</f>
        <v>4.0000000000000001E-3</v>
      </c>
      <c r="F21" s="1257">
        <v>100</v>
      </c>
      <c r="G21" s="1120">
        <f>E21</f>
        <v>4.0000000000000001E-3</v>
      </c>
      <c r="H21" s="1225">
        <f t="shared" si="1"/>
        <v>4.0000000000000001E-3</v>
      </c>
      <c r="I21" s="1226">
        <f t="shared" si="2"/>
        <v>0.4</v>
      </c>
    </row>
    <row r="22" spans="1:9" s="1123" customFormat="1" ht="15" customHeight="1">
      <c r="A22" s="1116">
        <f t="shared" si="3"/>
        <v>2.4E-2</v>
      </c>
      <c r="B22" s="1118">
        <v>2</v>
      </c>
      <c r="C22" s="1117" t="s">
        <v>37</v>
      </c>
      <c r="D22" s="1118">
        <v>1</v>
      </c>
      <c r="E22" s="1119">
        <f t="shared" si="0"/>
        <v>2E-3</v>
      </c>
      <c r="F22" s="1116">
        <v>12</v>
      </c>
      <c r="G22" s="1120">
        <f>E22+E33+E40</f>
        <v>6.0000000000000001E-3</v>
      </c>
      <c r="H22" s="1121">
        <f t="shared" si="1"/>
        <v>2E-3</v>
      </c>
      <c r="I22" s="1122">
        <f t="shared" si="2"/>
        <v>7.2000000000000008E-2</v>
      </c>
    </row>
    <row r="23" spans="1:9" s="1123" customFormat="1" ht="15" customHeight="1">
      <c r="A23" s="1116">
        <f>SUM(A16:A22)</f>
        <v>18.579999999999998</v>
      </c>
      <c r="B23" s="1118"/>
      <c r="C23" s="1117" t="s">
        <v>21</v>
      </c>
      <c r="D23" s="1118"/>
      <c r="E23" s="1119"/>
      <c r="F23" s="1116"/>
      <c r="G23" s="1120"/>
      <c r="H23" s="1121">
        <f t="shared" si="1"/>
        <v>0</v>
      </c>
      <c r="I23" s="1122">
        <f t="shared" si="2"/>
        <v>0</v>
      </c>
    </row>
    <row r="24" spans="1:9" s="1123" customFormat="1" ht="15" customHeight="1">
      <c r="A24" s="1258">
        <f>A23/B22</f>
        <v>9.2899999999999991</v>
      </c>
      <c r="B24" s="1117"/>
      <c r="C24" s="1117" t="s">
        <v>22</v>
      </c>
      <c r="D24" s="1118"/>
      <c r="E24" s="1119"/>
      <c r="F24" s="1258">
        <f>A24</f>
        <v>9.2899999999999991</v>
      </c>
      <c r="G24" s="1120"/>
      <c r="H24" s="1121">
        <f t="shared" si="1"/>
        <v>0</v>
      </c>
      <c r="I24" s="1122">
        <f t="shared" si="2"/>
        <v>0</v>
      </c>
    </row>
    <row r="25" spans="1:9" s="1123" customFormat="1" ht="15" customHeight="1">
      <c r="A25" s="1258"/>
      <c r="B25" s="1117"/>
      <c r="C25" s="1259"/>
      <c r="D25" s="1260"/>
      <c r="E25" s="1119"/>
      <c r="F25" s="1258"/>
      <c r="G25" s="1120"/>
      <c r="H25" s="1121"/>
      <c r="I25" s="1122"/>
    </row>
    <row r="26" spans="1:9" s="1076" customFormat="1" ht="15.75">
      <c r="A26" s="1093"/>
      <c r="B26" s="1094" t="s">
        <v>158</v>
      </c>
      <c r="C26" s="1473" t="s">
        <v>165</v>
      </c>
      <c r="D26" s="1474"/>
      <c r="E26" s="1095"/>
      <c r="F26" s="1065"/>
      <c r="G26" s="1095"/>
      <c r="H26" s="1096"/>
      <c r="I26" s="1097"/>
    </row>
    <row r="27" spans="1:9" s="1105" customFormat="1">
      <c r="A27" s="1098">
        <f>E27*F27</f>
        <v>76.44</v>
      </c>
      <c r="B27" s="1099">
        <v>2</v>
      </c>
      <c r="C27" s="1100" t="s">
        <v>15</v>
      </c>
      <c r="D27" s="1099">
        <v>84</v>
      </c>
      <c r="E27" s="1101">
        <f>D27*B27/1000</f>
        <v>0.16800000000000001</v>
      </c>
      <c r="F27" s="1098">
        <v>455</v>
      </c>
      <c r="G27" s="1102">
        <f t="shared" ref="G27" si="4">E27</f>
        <v>0.16800000000000001</v>
      </c>
      <c r="H27" s="1103">
        <f t="shared" ref="H27:H28" si="5">D27*B27/1000</f>
        <v>0.16800000000000001</v>
      </c>
      <c r="I27" s="1104">
        <f t="shared" ref="I27:I28" si="6">G27*F27</f>
        <v>76.44</v>
      </c>
    </row>
    <row r="28" spans="1:9" s="1113" customFormat="1">
      <c r="A28" s="1106">
        <f t="shared" ref="A28" si="7">E28*F28</f>
        <v>0.47711999999999999</v>
      </c>
      <c r="B28" s="1099">
        <v>2</v>
      </c>
      <c r="C28" s="1107" t="s">
        <v>88</v>
      </c>
      <c r="D28" s="1108">
        <v>12</v>
      </c>
      <c r="E28" s="1109">
        <f t="shared" ref="E28" si="8">D28*B28/1000</f>
        <v>2.4E-2</v>
      </c>
      <c r="F28" s="1106">
        <v>19.88</v>
      </c>
      <c r="G28" s="1110"/>
      <c r="H28" s="1111">
        <f t="shared" si="5"/>
        <v>2.4E-2</v>
      </c>
      <c r="I28" s="1112">
        <f t="shared" si="6"/>
        <v>0</v>
      </c>
    </row>
    <row r="29" spans="1:9" s="1076" customFormat="1">
      <c r="A29" s="1093">
        <f>E29*F29</f>
        <v>0.73039999999999994</v>
      </c>
      <c r="B29" s="1099">
        <v>2</v>
      </c>
      <c r="C29" s="1114" t="s">
        <v>143</v>
      </c>
      <c r="D29" s="1065">
        <v>4</v>
      </c>
      <c r="E29" s="1095">
        <f>D29*B29/1000</f>
        <v>8.0000000000000002E-3</v>
      </c>
      <c r="F29" s="1093">
        <v>91.3</v>
      </c>
      <c r="G29" s="1115"/>
      <c r="H29" s="1096">
        <f>D29*B29/1000</f>
        <v>8.0000000000000002E-3</v>
      </c>
      <c r="I29" s="1097">
        <f>G29*F29</f>
        <v>0</v>
      </c>
    </row>
    <row r="30" spans="1:9" s="1123" customFormat="1" ht="15" customHeight="1">
      <c r="A30" s="1116">
        <f t="shared" ref="A30" si="9">E30*F30</f>
        <v>0.754</v>
      </c>
      <c r="B30" s="1099">
        <v>2</v>
      </c>
      <c r="C30" s="1117" t="s">
        <v>99</v>
      </c>
      <c r="D30" s="1118">
        <v>13</v>
      </c>
      <c r="E30" s="1119">
        <f t="shared" ref="E30" si="10">D30*B30/1000</f>
        <v>2.5999999999999999E-2</v>
      </c>
      <c r="F30" s="1116">
        <v>29</v>
      </c>
      <c r="G30" s="1120"/>
      <c r="H30" s="1121">
        <f t="shared" ref="H30:H31" si="11">D30*B30/1000</f>
        <v>2.5999999999999999E-2</v>
      </c>
      <c r="I30" s="1122">
        <f t="shared" ref="I30:I31" si="12">G30*F30</f>
        <v>0</v>
      </c>
    </row>
    <row r="31" spans="1:9" s="1076" customFormat="1">
      <c r="A31" s="1093">
        <f>E31*F31</f>
        <v>0.20032</v>
      </c>
      <c r="B31" s="1099">
        <v>2</v>
      </c>
      <c r="C31" s="1114" t="s">
        <v>18</v>
      </c>
      <c r="D31" s="1065">
        <v>4</v>
      </c>
      <c r="E31" s="1095">
        <f>D31*B31/1000</f>
        <v>8.0000000000000002E-3</v>
      </c>
      <c r="F31" s="1093">
        <v>25.04</v>
      </c>
      <c r="G31" s="1115">
        <f>E31</f>
        <v>8.0000000000000002E-3</v>
      </c>
      <c r="H31" s="1096">
        <f t="shared" si="11"/>
        <v>8.0000000000000002E-3</v>
      </c>
      <c r="I31" s="1097">
        <f t="shared" si="12"/>
        <v>0.20032</v>
      </c>
    </row>
    <row r="32" spans="1:9" s="1131" customFormat="1">
      <c r="A32" s="1124">
        <f t="shared" ref="A32" si="13">E32*F32</f>
        <v>3.16</v>
      </c>
      <c r="B32" s="1099">
        <v>2</v>
      </c>
      <c r="C32" s="1125" t="s">
        <v>101</v>
      </c>
      <c r="D32" s="1126">
        <v>10</v>
      </c>
      <c r="E32" s="1127">
        <f t="shared" ref="E32" si="14">D32*B32/1000</f>
        <v>0.02</v>
      </c>
      <c r="F32" s="1124">
        <v>158</v>
      </c>
      <c r="G32" s="1128">
        <f>E32</f>
        <v>0.02</v>
      </c>
      <c r="H32" s="1129">
        <f>D32*B32/1000</f>
        <v>0.02</v>
      </c>
      <c r="I32" s="1130">
        <f>G32*F32</f>
        <v>3.16</v>
      </c>
    </row>
    <row r="33" spans="1:15" s="1076" customFormat="1">
      <c r="A33" s="1093">
        <f>E33*F33</f>
        <v>2.4E-2</v>
      </c>
      <c r="B33" s="1099">
        <v>2</v>
      </c>
      <c r="C33" s="1114" t="s">
        <v>20</v>
      </c>
      <c r="D33" s="1065">
        <v>1</v>
      </c>
      <c r="E33" s="1095">
        <f>B33*D33/1000</f>
        <v>2E-3</v>
      </c>
      <c r="F33" s="1093">
        <v>12</v>
      </c>
      <c r="G33" s="1115"/>
      <c r="H33" s="1096">
        <f>D33*B33/1000</f>
        <v>2E-3</v>
      </c>
      <c r="I33" s="1097">
        <f>G33*F33</f>
        <v>0</v>
      </c>
    </row>
    <row r="34" spans="1:15" s="1076" customFormat="1">
      <c r="A34" s="1093">
        <f>SUM(A27:A33)</f>
        <v>81.785840000000007</v>
      </c>
      <c r="B34" s="1065"/>
      <c r="C34" s="1132" t="s">
        <v>21</v>
      </c>
      <c r="D34" s="1065"/>
      <c r="E34" s="1095"/>
      <c r="F34" s="1093"/>
      <c r="G34" s="1115"/>
      <c r="H34" s="1096">
        <f>D34*B34/1000</f>
        <v>0</v>
      </c>
      <c r="I34" s="1097">
        <f>G34*F34</f>
        <v>0</v>
      </c>
    </row>
    <row r="35" spans="1:15" s="1076" customFormat="1" ht="15.75">
      <c r="A35" s="1081">
        <f>A34/B33</f>
        <v>40.892920000000004</v>
      </c>
      <c r="B35" s="1065"/>
      <c r="C35" s="1132" t="s">
        <v>22</v>
      </c>
      <c r="D35" s="1065"/>
      <c r="E35" s="1095"/>
      <c r="F35" s="1081">
        <f>A35</f>
        <v>40.892920000000004</v>
      </c>
      <c r="G35" s="1115"/>
      <c r="H35" s="1096">
        <f>D35*B35/1000</f>
        <v>0</v>
      </c>
      <c r="I35" s="1097">
        <f>G35*F35</f>
        <v>0</v>
      </c>
    </row>
    <row r="36" spans="1:15" s="1076" customFormat="1" ht="15.75">
      <c r="A36" s="1081"/>
      <c r="B36" s="1065"/>
      <c r="C36" s="1133"/>
      <c r="D36" s="1069"/>
      <c r="E36" s="1095"/>
      <c r="F36" s="1081"/>
      <c r="G36" s="1115"/>
      <c r="H36" s="1096"/>
      <c r="I36" s="1097"/>
    </row>
    <row r="37" spans="1:15" s="1076" customFormat="1" ht="15.75">
      <c r="A37" s="1093"/>
      <c r="B37" s="1094">
        <v>200</v>
      </c>
      <c r="C37" s="1473" t="s">
        <v>66</v>
      </c>
      <c r="D37" s="1474"/>
      <c r="E37" s="1095"/>
      <c r="F37" s="1065"/>
      <c r="G37" s="1095"/>
      <c r="H37" s="1096"/>
      <c r="I37" s="1097"/>
    </row>
    <row r="38" spans="1:15" s="1076" customFormat="1">
      <c r="A38" s="1093">
        <f>E38*F38</f>
        <v>8.4600000000000009</v>
      </c>
      <c r="B38" s="1065">
        <v>2</v>
      </c>
      <c r="C38" s="1066" t="s">
        <v>67</v>
      </c>
      <c r="D38" s="1065">
        <v>94</v>
      </c>
      <c r="E38" s="1095">
        <f>B38*D38/1000</f>
        <v>0.188</v>
      </c>
      <c r="F38" s="1093">
        <v>45</v>
      </c>
      <c r="G38" s="1115">
        <f>E38</f>
        <v>0.188</v>
      </c>
      <c r="H38" s="1096">
        <f t="shared" ref="H38:H42" si="15">D38*B38/1000</f>
        <v>0.188</v>
      </c>
      <c r="I38" s="1097">
        <f t="shared" ref="I38:I42" si="16">G38*F38</f>
        <v>8.4600000000000009</v>
      </c>
    </row>
    <row r="39" spans="1:15" s="1141" customFormat="1" ht="15.95" customHeight="1">
      <c r="A39" s="1134">
        <f t="shared" ref="A39" si="17">E39*F39</f>
        <v>11.9032</v>
      </c>
      <c r="B39" s="1065">
        <v>2</v>
      </c>
      <c r="C39" s="1135" t="s">
        <v>34</v>
      </c>
      <c r="D39" s="1136">
        <v>10</v>
      </c>
      <c r="E39" s="1137">
        <f t="shared" ref="E39" si="18">D39*B39/1000</f>
        <v>0.02</v>
      </c>
      <c r="F39" s="1134">
        <v>595.16</v>
      </c>
      <c r="G39" s="1138">
        <f>E39+E87</f>
        <v>0.02</v>
      </c>
      <c r="H39" s="1139">
        <f t="shared" si="15"/>
        <v>0.02</v>
      </c>
      <c r="I39" s="1140">
        <f t="shared" si="16"/>
        <v>11.9032</v>
      </c>
    </row>
    <row r="40" spans="1:15" s="1076" customFormat="1">
      <c r="A40" s="1093">
        <f>E40*F40</f>
        <v>2.4E-2</v>
      </c>
      <c r="B40" s="1065">
        <v>2</v>
      </c>
      <c r="C40" s="1114" t="s">
        <v>20</v>
      </c>
      <c r="D40" s="1065">
        <v>1</v>
      </c>
      <c r="E40" s="1095">
        <f>B40*D40/1000</f>
        <v>2E-3</v>
      </c>
      <c r="F40" s="1093">
        <v>12</v>
      </c>
      <c r="G40" s="1115"/>
      <c r="H40" s="1096">
        <f t="shared" si="15"/>
        <v>2E-3</v>
      </c>
      <c r="I40" s="1097">
        <f t="shared" si="16"/>
        <v>0</v>
      </c>
    </row>
    <row r="41" spans="1:15" s="1076" customFormat="1">
      <c r="A41" s="1093">
        <f>SUM(A38:A40)</f>
        <v>20.3872</v>
      </c>
      <c r="B41" s="1065"/>
      <c r="C41" s="1132" t="s">
        <v>21</v>
      </c>
      <c r="D41" s="1065"/>
      <c r="E41" s="1095"/>
      <c r="F41" s="1093"/>
      <c r="G41" s="1115"/>
      <c r="H41" s="1096">
        <f t="shared" si="15"/>
        <v>0</v>
      </c>
      <c r="I41" s="1097">
        <f t="shared" si="16"/>
        <v>0</v>
      </c>
    </row>
    <row r="42" spans="1:15" s="1076" customFormat="1" ht="15.75">
      <c r="A42" s="1081">
        <f>A41/B40</f>
        <v>10.1936</v>
      </c>
      <c r="B42" s="1065"/>
      <c r="C42" s="1132" t="s">
        <v>22</v>
      </c>
      <c r="D42" s="1065"/>
      <c r="E42" s="1095"/>
      <c r="F42" s="1081">
        <f>A42</f>
        <v>10.1936</v>
      </c>
      <c r="G42" s="1115"/>
      <c r="H42" s="1096">
        <f t="shared" si="15"/>
        <v>0</v>
      </c>
      <c r="I42" s="1097">
        <f t="shared" si="16"/>
        <v>0</v>
      </c>
    </row>
    <row r="43" spans="1:15" s="1076" customFormat="1" ht="15.75">
      <c r="A43" s="1081"/>
      <c r="B43" s="1065"/>
      <c r="C43" s="1133"/>
      <c r="D43" s="1069"/>
      <c r="E43" s="1095"/>
      <c r="F43" s="1081"/>
      <c r="G43" s="1115"/>
      <c r="H43" s="1096"/>
      <c r="I43" s="1097"/>
    </row>
    <row r="44" spans="1:15" s="1076" customFormat="1" ht="15.75">
      <c r="A44" s="1142"/>
      <c r="B44" s="1094">
        <v>250</v>
      </c>
      <c r="C44" s="1143" t="s">
        <v>148</v>
      </c>
      <c r="D44" s="1066"/>
      <c r="E44" s="1067"/>
      <c r="F44" s="1144"/>
      <c r="G44" s="1095"/>
      <c r="H44" s="1096"/>
      <c r="I44" s="1097"/>
      <c r="O44" s="1076" t="s">
        <v>23</v>
      </c>
    </row>
    <row r="45" spans="1:15" s="1076" customFormat="1">
      <c r="A45" s="1093">
        <f>E45*F45</f>
        <v>22.25</v>
      </c>
      <c r="B45" s="1065">
        <v>2</v>
      </c>
      <c r="C45" s="1114" t="s">
        <v>148</v>
      </c>
      <c r="D45" s="1065">
        <v>250</v>
      </c>
      <c r="E45" s="1095">
        <f>D45*B45/1000</f>
        <v>0.5</v>
      </c>
      <c r="F45" s="1093">
        <v>44.5</v>
      </c>
      <c r="G45" s="1115">
        <f>E45</f>
        <v>0.5</v>
      </c>
      <c r="H45" s="1096">
        <f>D45*B45/1000</f>
        <v>0.5</v>
      </c>
      <c r="I45" s="1097">
        <f>G45*F45</f>
        <v>22.25</v>
      </c>
    </row>
    <row r="46" spans="1:15" s="1076" customFormat="1">
      <c r="A46" s="1093">
        <f>SUM(A45:A45)</f>
        <v>22.25</v>
      </c>
      <c r="B46" s="1066"/>
      <c r="C46" s="1066" t="s">
        <v>21</v>
      </c>
      <c r="D46" s="1065"/>
      <c r="E46" s="1095"/>
      <c r="F46" s="1093"/>
      <c r="G46" s="1067"/>
      <c r="H46" s="1096">
        <f>D46*B46/1000</f>
        <v>0</v>
      </c>
      <c r="I46" s="1097">
        <f>G46*F46</f>
        <v>0</v>
      </c>
    </row>
    <row r="47" spans="1:15" s="1076" customFormat="1" ht="15.75">
      <c r="A47" s="1081">
        <f>A46/B45</f>
        <v>11.125</v>
      </c>
      <c r="B47" s="1072"/>
      <c r="C47" s="1066" t="s">
        <v>22</v>
      </c>
      <c r="D47" s="1065"/>
      <c r="E47" s="1095"/>
      <c r="F47" s="1081">
        <f>A47</f>
        <v>11.125</v>
      </c>
      <c r="G47" s="1067"/>
      <c r="H47" s="1096">
        <f>D47*B47/1000</f>
        <v>0</v>
      </c>
      <c r="I47" s="1097">
        <f>G47*F47</f>
        <v>0</v>
      </c>
    </row>
    <row r="48" spans="1:15" s="1174" customFormat="1" ht="15.95" customHeight="1">
      <c r="A48" s="1179"/>
      <c r="B48" s="1170"/>
      <c r="C48" s="1164"/>
      <c r="D48" s="1163"/>
      <c r="E48" s="1183"/>
      <c r="F48" s="1179"/>
      <c r="G48" s="1165"/>
      <c r="H48" s="1184"/>
      <c r="I48" s="1185"/>
    </row>
    <row r="49" spans="1:9" s="1076" customFormat="1" ht="15.75">
      <c r="A49" s="1142"/>
      <c r="B49" s="1094">
        <v>24</v>
      </c>
      <c r="C49" s="1143" t="s">
        <v>26</v>
      </c>
      <c r="D49" s="1066"/>
      <c r="E49" s="1067"/>
      <c r="F49" s="1144"/>
      <c r="G49" s="1067"/>
      <c r="H49" s="1096"/>
      <c r="I49" s="1097"/>
    </row>
    <row r="50" spans="1:9" s="1076" customFormat="1">
      <c r="A50" s="1093">
        <f>E50*F50</f>
        <v>3.504</v>
      </c>
      <c r="B50" s="1065">
        <v>2</v>
      </c>
      <c r="C50" s="1114" t="s">
        <v>27</v>
      </c>
      <c r="D50" s="1065">
        <v>24</v>
      </c>
      <c r="E50" s="1095">
        <f>D50*B50/1000</f>
        <v>4.8000000000000001E-2</v>
      </c>
      <c r="F50" s="1093">
        <v>73</v>
      </c>
      <c r="G50" s="1115">
        <f>E50</f>
        <v>4.8000000000000001E-2</v>
      </c>
      <c r="H50" s="1096">
        <f>D50*B50/1000</f>
        <v>4.8000000000000001E-2</v>
      </c>
      <c r="I50" s="1097">
        <f>G50*F50</f>
        <v>3.504</v>
      </c>
    </row>
    <row r="51" spans="1:9" s="1076" customFormat="1">
      <c r="A51" s="1093">
        <f>SUM(A50)</f>
        <v>3.504</v>
      </c>
      <c r="B51" s="1066"/>
      <c r="C51" s="1066" t="s">
        <v>21</v>
      </c>
      <c r="D51" s="1065"/>
      <c r="E51" s="1095"/>
      <c r="F51" s="1093"/>
      <c r="G51" s="1067"/>
      <c r="H51" s="1096">
        <f>D51*B51/1000</f>
        <v>0</v>
      </c>
      <c r="I51" s="1097">
        <f>G51*F51</f>
        <v>0</v>
      </c>
    </row>
    <row r="52" spans="1:9" s="1076" customFormat="1" ht="15.75">
      <c r="A52" s="1081">
        <f>A51/B50</f>
        <v>1.752</v>
      </c>
      <c r="B52" s="1072"/>
      <c r="C52" s="1066" t="s">
        <v>22</v>
      </c>
      <c r="D52" s="1065"/>
      <c r="E52" s="1095"/>
      <c r="F52" s="1081">
        <f>A52</f>
        <v>1.752</v>
      </c>
      <c r="G52" s="1067"/>
      <c r="H52" s="1096">
        <f>D52*B52/1000</f>
        <v>0</v>
      </c>
      <c r="I52" s="1097">
        <f>G52*F52</f>
        <v>0</v>
      </c>
    </row>
    <row r="53" spans="1:9" s="1076" customFormat="1" ht="15.75">
      <c r="A53" s="1081"/>
      <c r="B53" s="1072"/>
      <c r="C53" s="1066"/>
      <c r="D53" s="1065"/>
      <c r="E53" s="1095"/>
      <c r="F53" s="1081"/>
      <c r="G53" s="1067"/>
      <c r="H53" s="1096"/>
      <c r="I53" s="1097"/>
    </row>
    <row r="54" spans="1:9" s="1076" customFormat="1" ht="15.75">
      <c r="A54" s="1142"/>
      <c r="B54" s="1094">
        <v>25</v>
      </c>
      <c r="C54" s="1143" t="s">
        <v>28</v>
      </c>
      <c r="D54" s="1066"/>
      <c r="E54" s="1067"/>
      <c r="F54" s="1144"/>
      <c r="G54" s="1067"/>
      <c r="H54" s="1096"/>
      <c r="I54" s="1097"/>
    </row>
    <row r="55" spans="1:9" s="1076" customFormat="1">
      <c r="A55" s="1093">
        <f>E55*F55</f>
        <v>3.4931999999999999</v>
      </c>
      <c r="B55" s="1065">
        <v>2</v>
      </c>
      <c r="C55" s="1114" t="s">
        <v>29</v>
      </c>
      <c r="D55" s="1065">
        <v>24.6</v>
      </c>
      <c r="E55" s="1095">
        <f>D55*B55/1000</f>
        <v>4.9200000000000001E-2</v>
      </c>
      <c r="F55" s="1093">
        <v>71</v>
      </c>
      <c r="G55" s="1115">
        <f>E55</f>
        <v>4.9200000000000001E-2</v>
      </c>
      <c r="H55" s="1096">
        <f>D55*B55/1000</f>
        <v>4.9200000000000001E-2</v>
      </c>
      <c r="I55" s="1097">
        <f>G55*F55</f>
        <v>3.4931999999999999</v>
      </c>
    </row>
    <row r="56" spans="1:9" s="1076" customFormat="1">
      <c r="A56" s="1093">
        <f>SUM(A55)</f>
        <v>3.4931999999999999</v>
      </c>
      <c r="B56" s="1066"/>
      <c r="C56" s="1066" t="s">
        <v>21</v>
      </c>
      <c r="D56" s="1065"/>
      <c r="E56" s="1095"/>
      <c r="F56" s="1093"/>
      <c r="G56" s="1067"/>
      <c r="H56" s="1096">
        <f>D56*B56/1000</f>
        <v>0</v>
      </c>
      <c r="I56" s="1097">
        <f>G56*F56</f>
        <v>0</v>
      </c>
    </row>
    <row r="57" spans="1:9" s="1076" customFormat="1" ht="15.75">
      <c r="A57" s="1081">
        <f>A56/B55</f>
        <v>1.7465999999999999</v>
      </c>
      <c r="B57" s="1072"/>
      <c r="C57" s="1066" t="s">
        <v>22</v>
      </c>
      <c r="D57" s="1065"/>
      <c r="E57" s="1095"/>
      <c r="F57" s="1081">
        <f>A57</f>
        <v>1.7465999999999999</v>
      </c>
      <c r="G57" s="1067"/>
      <c r="H57" s="1096">
        <f>D57*B57/1000</f>
        <v>0</v>
      </c>
      <c r="I57" s="1097">
        <f>G57*F57</f>
        <v>0</v>
      </c>
    </row>
    <row r="58" spans="1:9" s="1076" customFormat="1" ht="15.75">
      <c r="A58" s="1081"/>
      <c r="B58" s="1072"/>
      <c r="C58" s="1066"/>
      <c r="D58" s="1065"/>
      <c r="E58" s="1095"/>
      <c r="F58" s="1081"/>
      <c r="G58" s="1067"/>
      <c r="H58" s="1096"/>
      <c r="I58" s="1097"/>
    </row>
    <row r="59" spans="1:9" s="1076" customFormat="1" ht="15.75">
      <c r="A59" s="1081">
        <f>A56+A51+A46+A41+A34+A23</f>
        <v>150.00024000000002</v>
      </c>
      <c r="B59" s="1066"/>
      <c r="C59" s="1072" t="s">
        <v>30</v>
      </c>
      <c r="D59" s="1066"/>
      <c r="E59" s="1067"/>
      <c r="F59" s="1081">
        <f>F60*B55</f>
        <v>150.00024000000002</v>
      </c>
      <c r="G59" s="1067"/>
      <c r="H59" s="1064"/>
      <c r="I59" s="1097">
        <f>SUM(I14:I58)</f>
        <v>150.00023999999999</v>
      </c>
    </row>
    <row r="60" spans="1:9" s="1076" customFormat="1" ht="15.75">
      <c r="A60" s="1081">
        <f>A59/B55</f>
        <v>75.00012000000001</v>
      </c>
      <c r="B60" s="1066"/>
      <c r="C60" s="1072" t="s">
        <v>22</v>
      </c>
      <c r="D60" s="1066"/>
      <c r="E60" s="1067"/>
      <c r="F60" s="1081">
        <f>A60</f>
        <v>75.00012000000001</v>
      </c>
      <c r="G60" s="1067"/>
      <c r="H60" s="1096"/>
      <c r="I60" s="1097"/>
    </row>
    <row r="61" spans="1:9" s="1076" customFormat="1" ht="15.75">
      <c r="C61" s="1457" t="s">
        <v>84</v>
      </c>
      <c r="D61" s="1457"/>
      <c r="E61" s="1457"/>
      <c r="F61" s="1457"/>
      <c r="G61" s="1457"/>
      <c r="H61" s="1154"/>
      <c r="I61" s="1059"/>
    </row>
    <row r="62" spans="1:9" s="1076" customFormat="1" ht="15.75">
      <c r="C62" s="1457" t="s">
        <v>32</v>
      </c>
      <c r="D62" s="1457"/>
      <c r="E62" s="1457"/>
      <c r="F62" s="1457"/>
      <c r="G62" s="1457"/>
      <c r="H62" s="1154"/>
      <c r="I62" s="1059"/>
    </row>
    <row r="63" spans="1:9" s="1076" customFormat="1" ht="15.75">
      <c r="B63" s="1155"/>
      <c r="C63" s="1155" t="s">
        <v>33</v>
      </c>
      <c r="D63" s="1155"/>
      <c r="E63" s="1155"/>
      <c r="F63" s="1155"/>
      <c r="G63" s="1155"/>
      <c r="H63" s="1059"/>
      <c r="I63" s="1059"/>
    </row>
  </sheetData>
  <mergeCells count="13">
    <mergeCell ref="F6:G6"/>
    <mergeCell ref="F8:G8"/>
    <mergeCell ref="C26:D26"/>
    <mergeCell ref="C61:G61"/>
    <mergeCell ref="C62:G62"/>
    <mergeCell ref="C37:D37"/>
    <mergeCell ref="B2:G2"/>
    <mergeCell ref="B3:G3"/>
    <mergeCell ref="B4:B5"/>
    <mergeCell ref="C4:C5"/>
    <mergeCell ref="D4:D5"/>
    <mergeCell ref="E4:E5"/>
    <mergeCell ref="F5:G5"/>
  </mergeCells>
  <pageMargins left="0.7" right="0.7" top="0.75" bottom="0.75" header="0.3" footer="0.3"/>
  <pageSetup paperSize="9" scale="64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68"/>
  <sheetViews>
    <sheetView view="pageBreakPreview" topLeftCell="A28" zoomScale="84" zoomScaleSheetLayoutView="84" workbookViewId="0">
      <selection activeCell="I59" sqref="I59"/>
    </sheetView>
  </sheetViews>
  <sheetFormatPr defaultRowHeight="15"/>
  <cols>
    <col min="1" max="1" width="12.7109375" style="58" customWidth="1"/>
    <col min="2" max="2" width="10.7109375" style="58" customWidth="1"/>
    <col min="3" max="3" width="50.7109375" style="58" customWidth="1"/>
    <col min="4" max="4" width="10.7109375" style="58" customWidth="1"/>
    <col min="5" max="7" width="12.7109375" style="58" customWidth="1"/>
    <col min="8" max="8" width="10.7109375" style="58" customWidth="1"/>
    <col min="9" max="9" width="12.7109375" style="58" customWidth="1"/>
    <col min="10" max="16384" width="9.140625" style="58"/>
  </cols>
  <sheetData>
    <row r="1" spans="1:9" s="1" customFormat="1" ht="15.95" customHeight="1">
      <c r="H1" s="2"/>
      <c r="I1" s="2"/>
    </row>
    <row r="2" spans="1:9" s="1" customFormat="1" ht="15.95" customHeight="1">
      <c r="A2" s="3"/>
      <c r="B2" s="1274" t="s">
        <v>0</v>
      </c>
      <c r="C2" s="1274"/>
      <c r="D2" s="1274"/>
      <c r="E2" s="1274"/>
      <c r="F2" s="1274"/>
      <c r="G2" s="1274"/>
      <c r="H2" s="2"/>
      <c r="I2" s="2"/>
    </row>
    <row r="3" spans="1:9" s="1" customFormat="1" ht="15.95" customHeight="1">
      <c r="A3" s="3"/>
      <c r="B3" s="1274"/>
      <c r="C3" s="1274"/>
      <c r="D3" s="1274"/>
      <c r="E3" s="1274"/>
      <c r="F3" s="1274"/>
      <c r="G3" s="1274"/>
      <c r="H3" s="2"/>
      <c r="I3" s="2"/>
    </row>
    <row r="4" spans="1:9" s="1" customFormat="1" ht="30" customHeight="1">
      <c r="A4" s="3"/>
      <c r="B4" s="1275"/>
      <c r="C4" s="1277" t="s">
        <v>1</v>
      </c>
      <c r="D4" s="1279" t="s">
        <v>2</v>
      </c>
      <c r="E4" s="1281" t="s">
        <v>3</v>
      </c>
      <c r="F4" s="4"/>
      <c r="G4" s="5"/>
      <c r="H4" s="2"/>
      <c r="I4" s="2"/>
    </row>
    <row r="5" spans="1:9" s="1" customFormat="1" ht="30" customHeight="1">
      <c r="A5" s="6"/>
      <c r="B5" s="1276"/>
      <c r="C5" s="1278"/>
      <c r="D5" s="1280"/>
      <c r="E5" s="1282"/>
      <c r="F5" s="1283" t="s">
        <v>4</v>
      </c>
      <c r="G5" s="1284"/>
      <c r="H5" s="2"/>
      <c r="I5" s="2"/>
    </row>
    <row r="6" spans="1:9" s="1" customFormat="1" ht="15.95" customHeight="1">
      <c r="A6" s="7"/>
      <c r="B6" s="8"/>
      <c r="C6" s="9"/>
      <c r="D6" s="10"/>
      <c r="E6" s="11"/>
      <c r="F6" s="1267" t="s">
        <v>5</v>
      </c>
      <c r="G6" s="1268"/>
      <c r="H6" s="2"/>
      <c r="I6" s="2"/>
    </row>
    <row r="7" spans="1:9" s="1" customFormat="1" ht="15.95" customHeight="1">
      <c r="A7" s="7"/>
      <c r="B7" s="12"/>
      <c r="C7" s="9"/>
      <c r="D7" s="10"/>
      <c r="E7" s="11"/>
      <c r="F7" s="13"/>
      <c r="G7" s="14"/>
      <c r="H7" s="2"/>
      <c r="I7" s="2"/>
    </row>
    <row r="8" spans="1:9" s="1" customFormat="1" ht="15.95" customHeight="1">
      <c r="A8" s="7"/>
      <c r="B8" s="12"/>
      <c r="C8" s="9"/>
      <c r="D8" s="10"/>
      <c r="E8" s="11"/>
      <c r="F8" s="1269"/>
      <c r="G8" s="1270"/>
      <c r="H8" s="2"/>
      <c r="I8" s="2"/>
    </row>
    <row r="9" spans="1:9" s="1" customFormat="1" ht="15.95" customHeight="1">
      <c r="A9" s="7"/>
      <c r="B9" s="12"/>
      <c r="C9" s="15"/>
      <c r="D9" s="10"/>
      <c r="E9" s="11"/>
      <c r="F9" s="4"/>
      <c r="G9" s="16"/>
      <c r="H9" s="2"/>
      <c r="I9" s="2"/>
    </row>
    <row r="10" spans="1:9" s="1" customFormat="1" ht="15.95" customHeight="1">
      <c r="A10" s="17"/>
      <c r="B10" s="18"/>
      <c r="C10" s="9"/>
      <c r="D10" s="10"/>
      <c r="E10" s="11"/>
      <c r="F10" s="4"/>
      <c r="G10" s="16"/>
      <c r="H10" s="2"/>
      <c r="I10" s="2"/>
    </row>
    <row r="11" spans="1:9" s="1" customFormat="1" ht="20.100000000000001" customHeight="1">
      <c r="A11" s="3"/>
      <c r="B11" s="19"/>
      <c r="C11" s="20" t="s">
        <v>57</v>
      </c>
      <c r="D11" s="5"/>
      <c r="E11" s="4"/>
      <c r="F11" s="4"/>
      <c r="G11" s="5"/>
      <c r="H11" s="2"/>
      <c r="I11" s="2"/>
    </row>
    <row r="12" spans="1:9" s="1" customFormat="1" ht="60" customHeight="1">
      <c r="A12" s="21" t="s">
        <v>6</v>
      </c>
      <c r="B12" s="22" t="s">
        <v>7</v>
      </c>
      <c r="C12" s="22" t="s">
        <v>8</v>
      </c>
      <c r="D12" s="22" t="s">
        <v>9</v>
      </c>
      <c r="E12" s="23" t="s">
        <v>10</v>
      </c>
      <c r="F12" s="22" t="s">
        <v>11</v>
      </c>
      <c r="G12" s="23" t="s">
        <v>12</v>
      </c>
      <c r="H12" s="2"/>
      <c r="I12" s="2"/>
    </row>
    <row r="13" spans="1:9" s="1" customFormat="1" ht="20.100000000000001" customHeight="1">
      <c r="A13" s="24"/>
      <c r="B13" s="25"/>
      <c r="C13" s="26" t="s">
        <v>42</v>
      </c>
      <c r="D13" s="22"/>
      <c r="E13" s="23"/>
      <c r="F13" s="25"/>
      <c r="G13" s="23"/>
      <c r="H13" s="2"/>
      <c r="I13" s="2"/>
    </row>
    <row r="14" spans="1:9" s="19" customFormat="1" ht="15.95" customHeight="1">
      <c r="A14" s="24"/>
      <c r="B14" s="9"/>
      <c r="C14" s="27"/>
      <c r="D14" s="12"/>
      <c r="E14" s="28"/>
      <c r="F14" s="24"/>
      <c r="G14" s="28"/>
      <c r="H14" s="29"/>
      <c r="I14" s="30"/>
    </row>
    <row r="15" spans="1:9" s="165" customFormat="1" ht="15" customHeight="1">
      <c r="A15" s="156"/>
      <c r="B15" s="157" t="s">
        <v>58</v>
      </c>
      <c r="C15" s="158" t="s">
        <v>54</v>
      </c>
      <c r="D15" s="159"/>
      <c r="E15" s="160"/>
      <c r="F15" s="161"/>
      <c r="G15" s="162"/>
      <c r="H15" s="163"/>
      <c r="I15" s="164"/>
    </row>
    <row r="16" spans="1:9" s="165" customFormat="1" ht="15" customHeight="1">
      <c r="A16" s="156">
        <f>E16*F16</f>
        <v>186.048</v>
      </c>
      <c r="B16" s="166">
        <v>34</v>
      </c>
      <c r="C16" s="159" t="s">
        <v>51</v>
      </c>
      <c r="D16" s="166">
        <v>36</v>
      </c>
      <c r="E16" s="162">
        <f t="shared" ref="E16:E22" si="0">D16*B16/1000</f>
        <v>1.224</v>
      </c>
      <c r="F16" s="156">
        <v>152</v>
      </c>
      <c r="G16" s="167">
        <f>E16</f>
        <v>1.224</v>
      </c>
      <c r="H16" s="163">
        <f t="shared" ref="H16:H24" si="1">D16*B16/1000</f>
        <v>1.224</v>
      </c>
      <c r="I16" s="164">
        <f t="shared" ref="I16:I24" si="2">G16*F16</f>
        <v>186.048</v>
      </c>
    </row>
    <row r="17" spans="1:9" s="165" customFormat="1" ht="15" customHeight="1">
      <c r="A17" s="156">
        <f t="shared" ref="A17:A22" si="3">E17*F17</f>
        <v>31.552000000000003</v>
      </c>
      <c r="B17" s="166">
        <v>34</v>
      </c>
      <c r="C17" s="159" t="s">
        <v>55</v>
      </c>
      <c r="D17" s="166">
        <v>16</v>
      </c>
      <c r="E17" s="162">
        <f t="shared" si="0"/>
        <v>0.54400000000000004</v>
      </c>
      <c r="F17" s="156">
        <v>58</v>
      </c>
      <c r="G17" s="167">
        <f>E17</f>
        <v>0.54400000000000004</v>
      </c>
      <c r="H17" s="163">
        <f t="shared" si="1"/>
        <v>0.54400000000000004</v>
      </c>
      <c r="I17" s="164">
        <f t="shared" si="2"/>
        <v>31.552000000000003</v>
      </c>
    </row>
    <row r="18" spans="1:9" s="165" customFormat="1" ht="15" customHeight="1">
      <c r="A18" s="156">
        <f t="shared" si="3"/>
        <v>12.920000000000002</v>
      </c>
      <c r="B18" s="166">
        <v>34</v>
      </c>
      <c r="C18" s="159" t="s">
        <v>16</v>
      </c>
      <c r="D18" s="166">
        <v>10</v>
      </c>
      <c r="E18" s="162">
        <f t="shared" si="0"/>
        <v>0.34</v>
      </c>
      <c r="F18" s="156">
        <v>38</v>
      </c>
      <c r="G18" s="167">
        <f>E18+E28</f>
        <v>0.748</v>
      </c>
      <c r="H18" s="163">
        <f t="shared" si="1"/>
        <v>0.34</v>
      </c>
      <c r="I18" s="164">
        <f t="shared" si="2"/>
        <v>28.423999999999999</v>
      </c>
    </row>
    <row r="19" spans="1:9" s="165" customFormat="1" ht="15" customHeight="1">
      <c r="A19" s="156">
        <f t="shared" si="3"/>
        <v>9.8600000000000012</v>
      </c>
      <c r="B19" s="166">
        <v>34</v>
      </c>
      <c r="C19" s="159" t="s">
        <v>52</v>
      </c>
      <c r="D19" s="166">
        <v>10</v>
      </c>
      <c r="E19" s="162">
        <f t="shared" si="0"/>
        <v>0.34</v>
      </c>
      <c r="F19" s="156">
        <v>29</v>
      </c>
      <c r="G19" s="167">
        <f>E19</f>
        <v>0.34</v>
      </c>
      <c r="H19" s="163">
        <f t="shared" si="1"/>
        <v>0.34</v>
      </c>
      <c r="I19" s="164">
        <f t="shared" si="2"/>
        <v>9.8600000000000012</v>
      </c>
    </row>
    <row r="20" spans="1:9" s="165" customFormat="1" ht="15" customHeight="1">
      <c r="A20" s="156">
        <f t="shared" si="3"/>
        <v>12.4168</v>
      </c>
      <c r="B20" s="166">
        <v>34</v>
      </c>
      <c r="C20" s="159" t="s">
        <v>17</v>
      </c>
      <c r="D20" s="166">
        <v>4</v>
      </c>
      <c r="E20" s="162">
        <f t="shared" si="0"/>
        <v>0.13600000000000001</v>
      </c>
      <c r="F20" s="156">
        <v>91.3</v>
      </c>
      <c r="G20" s="167">
        <f>E20+E29</f>
        <v>0.30600000000000005</v>
      </c>
      <c r="H20" s="163">
        <f t="shared" si="1"/>
        <v>0.13600000000000001</v>
      </c>
      <c r="I20" s="164">
        <f t="shared" si="2"/>
        <v>27.937800000000003</v>
      </c>
    </row>
    <row r="21" spans="1:9" s="19" customFormat="1" ht="15.95" customHeight="1">
      <c r="A21" s="156">
        <f t="shared" si="3"/>
        <v>6.8000000000000007</v>
      </c>
      <c r="B21" s="166">
        <v>34</v>
      </c>
      <c r="C21" s="49" t="s">
        <v>19</v>
      </c>
      <c r="D21" s="8">
        <v>2</v>
      </c>
      <c r="E21" s="28">
        <f>B21*D21/1000</f>
        <v>6.8000000000000005E-2</v>
      </c>
      <c r="F21" s="31">
        <v>100</v>
      </c>
      <c r="G21" s="45">
        <f>E21+E31</f>
        <v>0.34</v>
      </c>
      <c r="H21" s="29">
        <f>D21*B21/1000</f>
        <v>6.8000000000000005E-2</v>
      </c>
      <c r="I21" s="30">
        <f>G21*F21</f>
        <v>34</v>
      </c>
    </row>
    <row r="22" spans="1:9" s="165" customFormat="1" ht="15" customHeight="1">
      <c r="A22" s="156">
        <f t="shared" si="3"/>
        <v>0.54400000000000004</v>
      </c>
      <c r="B22" s="166">
        <v>34</v>
      </c>
      <c r="C22" s="159" t="s">
        <v>37</v>
      </c>
      <c r="D22" s="166">
        <v>1</v>
      </c>
      <c r="E22" s="162">
        <f t="shared" si="0"/>
        <v>3.4000000000000002E-2</v>
      </c>
      <c r="F22" s="156">
        <v>16</v>
      </c>
      <c r="G22" s="167">
        <f>E22+E32+E39</f>
        <v>0.10200000000000001</v>
      </c>
      <c r="H22" s="163">
        <f t="shared" si="1"/>
        <v>3.4000000000000002E-2</v>
      </c>
      <c r="I22" s="164">
        <f t="shared" si="2"/>
        <v>1.6320000000000001</v>
      </c>
    </row>
    <row r="23" spans="1:9" s="165" customFormat="1" ht="15" customHeight="1">
      <c r="A23" s="156">
        <f>SUM(A16:A22)</f>
        <v>260.14079999999996</v>
      </c>
      <c r="B23" s="166"/>
      <c r="C23" s="159" t="s">
        <v>21</v>
      </c>
      <c r="D23" s="166"/>
      <c r="E23" s="162"/>
      <c r="F23" s="156"/>
      <c r="G23" s="167"/>
      <c r="H23" s="163">
        <f t="shared" si="1"/>
        <v>0</v>
      </c>
      <c r="I23" s="164">
        <f t="shared" si="2"/>
        <v>0</v>
      </c>
    </row>
    <row r="24" spans="1:9" s="165" customFormat="1" ht="15" customHeight="1">
      <c r="A24" s="168">
        <f>A23/B22</f>
        <v>7.6511999999999984</v>
      </c>
      <c r="B24" s="159"/>
      <c r="C24" s="159" t="s">
        <v>22</v>
      </c>
      <c r="D24" s="166"/>
      <c r="E24" s="162"/>
      <c r="F24" s="168">
        <f>A24</f>
        <v>7.6511999999999984</v>
      </c>
      <c r="G24" s="167"/>
      <c r="H24" s="163">
        <f t="shared" si="1"/>
        <v>0</v>
      </c>
      <c r="I24" s="164">
        <f t="shared" si="2"/>
        <v>0</v>
      </c>
    </row>
    <row r="25" spans="1:9" s="165" customFormat="1" ht="15" customHeight="1">
      <c r="A25" s="168"/>
      <c r="B25" s="159"/>
      <c r="C25" s="169"/>
      <c r="D25" s="170"/>
      <c r="E25" s="162"/>
      <c r="F25" s="168"/>
      <c r="G25" s="167"/>
      <c r="H25" s="163"/>
      <c r="I25" s="164"/>
    </row>
    <row r="26" spans="1:9" s="19" customFormat="1" ht="15.95" customHeight="1">
      <c r="A26" s="31"/>
      <c r="B26" s="32" t="s">
        <v>13</v>
      </c>
      <c r="C26" s="1271" t="s">
        <v>14</v>
      </c>
      <c r="D26" s="1272"/>
      <c r="E26" s="28"/>
      <c r="F26" s="8"/>
      <c r="G26" s="28"/>
      <c r="H26" s="29"/>
      <c r="I26" s="30"/>
    </row>
    <row r="27" spans="1:9" s="19" customFormat="1" ht="15.95" customHeight="1">
      <c r="A27" s="31">
        <f>E27*F27</f>
        <v>1030.3019999999999</v>
      </c>
      <c r="B27" s="8">
        <v>34</v>
      </c>
      <c r="C27" s="9" t="s">
        <v>15</v>
      </c>
      <c r="D27" s="8">
        <v>84</v>
      </c>
      <c r="E27" s="28">
        <f>B27*D27/1000</f>
        <v>2.8559999999999999</v>
      </c>
      <c r="F27" s="31">
        <v>360.75</v>
      </c>
      <c r="G27" s="33">
        <f>E27</f>
        <v>2.8559999999999999</v>
      </c>
      <c r="H27" s="29">
        <f>D27*B27/1000</f>
        <v>2.8559999999999999</v>
      </c>
      <c r="I27" s="30">
        <f>G27*F27</f>
        <v>1030.3019999999999</v>
      </c>
    </row>
    <row r="28" spans="1:9" s="40" customFormat="1" ht="15.95" customHeight="1">
      <c r="A28" s="31">
        <f t="shared" ref="A28:A32" si="4">E28*F28</f>
        <v>15.504</v>
      </c>
      <c r="B28" s="8">
        <v>34</v>
      </c>
      <c r="C28" s="34" t="s">
        <v>16</v>
      </c>
      <c r="D28" s="35">
        <v>12</v>
      </c>
      <c r="E28" s="36">
        <f t="shared" ref="E28" si="5">D28*B28/1000</f>
        <v>0.40799999999999997</v>
      </c>
      <c r="F28" s="37">
        <v>38</v>
      </c>
      <c r="G28" s="33"/>
      <c r="H28" s="38">
        <f t="shared" ref="H28" si="6">D28*B28/1000</f>
        <v>0.40799999999999997</v>
      </c>
      <c r="I28" s="39">
        <f t="shared" ref="I28" si="7">G28*F28</f>
        <v>0</v>
      </c>
    </row>
    <row r="29" spans="1:9" s="40" customFormat="1" ht="15.95" customHeight="1">
      <c r="A29" s="31">
        <f t="shared" si="4"/>
        <v>15.521000000000001</v>
      </c>
      <c r="B29" s="8">
        <v>34</v>
      </c>
      <c r="C29" s="34" t="s">
        <v>17</v>
      </c>
      <c r="D29" s="35">
        <v>5</v>
      </c>
      <c r="E29" s="36">
        <f>D29*B29/1000</f>
        <v>0.17</v>
      </c>
      <c r="F29" s="37">
        <v>91.3</v>
      </c>
      <c r="G29" s="33"/>
      <c r="H29" s="38">
        <f>D29*B29/1000</f>
        <v>0.17</v>
      </c>
      <c r="I29" s="39">
        <f>G29*F29</f>
        <v>0</v>
      </c>
    </row>
    <row r="30" spans="1:9" s="48" customFormat="1" ht="15.95" customHeight="1">
      <c r="A30" s="31">
        <f t="shared" si="4"/>
        <v>2.6588000000000003</v>
      </c>
      <c r="B30" s="8">
        <v>34</v>
      </c>
      <c r="C30" s="41" t="s">
        <v>18</v>
      </c>
      <c r="D30" s="42">
        <v>2</v>
      </c>
      <c r="E30" s="43">
        <f>D30*B30/1000</f>
        <v>6.8000000000000005E-2</v>
      </c>
      <c r="F30" s="44">
        <v>39.1</v>
      </c>
      <c r="G30" s="45">
        <f>E30</f>
        <v>6.8000000000000005E-2</v>
      </c>
      <c r="H30" s="46">
        <f t="shared" ref="H30" si="8">D30*B30/1000</f>
        <v>6.8000000000000005E-2</v>
      </c>
      <c r="I30" s="47">
        <f t="shared" ref="I30" si="9">G30*F30</f>
        <v>2.6588000000000003</v>
      </c>
    </row>
    <row r="31" spans="1:9" s="19" customFormat="1" ht="15.95" customHeight="1">
      <c r="A31" s="31">
        <f t="shared" si="4"/>
        <v>27.200000000000003</v>
      </c>
      <c r="B31" s="8">
        <v>34</v>
      </c>
      <c r="C31" s="49" t="s">
        <v>19</v>
      </c>
      <c r="D31" s="8">
        <v>8</v>
      </c>
      <c r="E31" s="28">
        <f>B31*D31/1000</f>
        <v>0.27200000000000002</v>
      </c>
      <c r="F31" s="31">
        <v>100</v>
      </c>
      <c r="G31" s="45"/>
      <c r="H31" s="29">
        <f>D31*B31/1000</f>
        <v>0.27200000000000002</v>
      </c>
      <c r="I31" s="30">
        <f>G31*F31</f>
        <v>0</v>
      </c>
    </row>
    <row r="32" spans="1:9" s="19" customFormat="1" ht="15.95" customHeight="1">
      <c r="A32" s="31">
        <f t="shared" si="4"/>
        <v>0.54400000000000004</v>
      </c>
      <c r="B32" s="8">
        <v>34</v>
      </c>
      <c r="C32" s="49" t="s">
        <v>20</v>
      </c>
      <c r="D32" s="8">
        <v>1</v>
      </c>
      <c r="E32" s="28">
        <f>B32*D32/1000</f>
        <v>3.4000000000000002E-2</v>
      </c>
      <c r="F32" s="31">
        <v>16</v>
      </c>
      <c r="G32" s="45"/>
      <c r="H32" s="29">
        <f>D32*B32/1000</f>
        <v>3.4000000000000002E-2</v>
      </c>
      <c r="I32" s="30">
        <f>G32*F32</f>
        <v>0</v>
      </c>
    </row>
    <row r="33" spans="1:15" s="19" customFormat="1" ht="15.95" customHeight="1">
      <c r="A33" s="31">
        <f>SUM(A27:A32)</f>
        <v>1091.7297999999998</v>
      </c>
      <c r="B33" s="8"/>
      <c r="C33" s="50" t="s">
        <v>21</v>
      </c>
      <c r="D33" s="8"/>
      <c r="E33" s="28"/>
      <c r="F33" s="31"/>
      <c r="G33" s="45"/>
      <c r="H33" s="29">
        <f>D33*B33/1000</f>
        <v>0</v>
      </c>
      <c r="I33" s="30">
        <f>G33*F33</f>
        <v>0</v>
      </c>
    </row>
    <row r="34" spans="1:15" s="19" customFormat="1" ht="15.95" customHeight="1">
      <c r="A34" s="24">
        <f>A33/B27</f>
        <v>32.109699999999997</v>
      </c>
      <c r="B34" s="8"/>
      <c r="C34" s="50" t="s">
        <v>22</v>
      </c>
      <c r="D34" s="8"/>
      <c r="E34" s="28"/>
      <c r="F34" s="24">
        <f>A34</f>
        <v>32.109699999999997</v>
      </c>
      <c r="G34" s="45"/>
      <c r="H34" s="29">
        <f>D34*B34/1000</f>
        <v>0</v>
      </c>
      <c r="I34" s="30">
        <f>G34*F34</f>
        <v>0</v>
      </c>
    </row>
    <row r="35" spans="1:15" s="19" customFormat="1" ht="15.95" customHeight="1">
      <c r="A35" s="24"/>
      <c r="B35" s="8"/>
      <c r="C35" s="51"/>
      <c r="D35" s="12"/>
      <c r="E35" s="28"/>
      <c r="F35" s="24"/>
      <c r="G35" s="33"/>
      <c r="H35" s="29"/>
      <c r="I35" s="30"/>
    </row>
    <row r="36" spans="1:15" s="19" customFormat="1" ht="15.95" customHeight="1">
      <c r="A36" s="52"/>
      <c r="B36" s="32">
        <v>150</v>
      </c>
      <c r="C36" s="53" t="s">
        <v>44</v>
      </c>
      <c r="D36" s="9"/>
      <c r="E36" s="10"/>
      <c r="F36" s="54"/>
      <c r="G36" s="28"/>
      <c r="H36" s="29"/>
      <c r="I36" s="30"/>
      <c r="O36" s="19" t="s">
        <v>23</v>
      </c>
    </row>
    <row r="37" spans="1:15" s="19" customFormat="1" ht="15.95" customHeight="1">
      <c r="A37" s="31">
        <f t="shared" ref="A37:A39" si="10">E37*F37</f>
        <v>154.22400000000002</v>
      </c>
      <c r="B37" s="8">
        <v>34</v>
      </c>
      <c r="C37" s="49" t="s">
        <v>45</v>
      </c>
      <c r="D37" s="8">
        <v>54</v>
      </c>
      <c r="E37" s="28">
        <f>D37*B37/1000</f>
        <v>1.8360000000000001</v>
      </c>
      <c r="F37" s="31">
        <v>84</v>
      </c>
      <c r="G37" s="55">
        <f>E37</f>
        <v>1.8360000000000001</v>
      </c>
      <c r="H37" s="29">
        <f t="shared" ref="H37:H41" si="11">D37*B37/1000</f>
        <v>1.8360000000000001</v>
      </c>
      <c r="I37" s="30">
        <f t="shared" ref="I37:I41" si="12">G37*F37</f>
        <v>154.22400000000002</v>
      </c>
    </row>
    <row r="38" spans="1:15" s="40" customFormat="1" ht="15.95" customHeight="1">
      <c r="A38" s="31">
        <f t="shared" si="10"/>
        <v>142.79999999999998</v>
      </c>
      <c r="B38" s="8">
        <v>34</v>
      </c>
      <c r="C38" s="34" t="s">
        <v>46</v>
      </c>
      <c r="D38" s="35">
        <v>7</v>
      </c>
      <c r="E38" s="36">
        <f>D38*B38/1000</f>
        <v>0.23799999999999999</v>
      </c>
      <c r="F38" s="37">
        <v>600</v>
      </c>
      <c r="G38" s="33">
        <f>E38</f>
        <v>0.23799999999999999</v>
      </c>
      <c r="H38" s="38">
        <f>D38*B38/1000</f>
        <v>0.23799999999999999</v>
      </c>
      <c r="I38" s="39">
        <f>G38*F38</f>
        <v>142.79999999999998</v>
      </c>
    </row>
    <row r="39" spans="1:15" s="19" customFormat="1" ht="15.95" customHeight="1">
      <c r="A39" s="31">
        <f t="shared" si="10"/>
        <v>0.54400000000000004</v>
      </c>
      <c r="B39" s="8">
        <v>34</v>
      </c>
      <c r="C39" s="49" t="s">
        <v>20</v>
      </c>
      <c r="D39" s="8">
        <v>1</v>
      </c>
      <c r="E39" s="28">
        <f>B39*D39/1000</f>
        <v>3.4000000000000002E-2</v>
      </c>
      <c r="F39" s="31">
        <v>16</v>
      </c>
      <c r="G39" s="33"/>
      <c r="H39" s="29">
        <f t="shared" si="11"/>
        <v>3.4000000000000002E-2</v>
      </c>
      <c r="I39" s="30">
        <f t="shared" si="12"/>
        <v>0</v>
      </c>
    </row>
    <row r="40" spans="1:15" s="19" customFormat="1" ht="15.95" customHeight="1">
      <c r="A40" s="31">
        <f>SUM(A37:A39)</f>
        <v>297.56799999999998</v>
      </c>
      <c r="B40" s="9"/>
      <c r="C40" s="9" t="s">
        <v>21</v>
      </c>
      <c r="D40" s="8"/>
      <c r="E40" s="28"/>
      <c r="F40" s="31"/>
      <c r="G40" s="10"/>
      <c r="H40" s="29">
        <f t="shared" si="11"/>
        <v>0</v>
      </c>
      <c r="I40" s="30">
        <f t="shared" si="12"/>
        <v>0</v>
      </c>
    </row>
    <row r="41" spans="1:15" s="19" customFormat="1" ht="15.95" customHeight="1">
      <c r="A41" s="24">
        <f>A40/B39</f>
        <v>8.7519999999999989</v>
      </c>
      <c r="B41" s="15"/>
      <c r="C41" s="9" t="s">
        <v>22</v>
      </c>
      <c r="D41" s="8"/>
      <c r="E41" s="28"/>
      <c r="F41" s="24">
        <f>A41</f>
        <v>8.7519999999999989</v>
      </c>
      <c r="G41" s="10"/>
      <c r="H41" s="29">
        <f t="shared" si="11"/>
        <v>0</v>
      </c>
      <c r="I41" s="30">
        <f t="shared" si="12"/>
        <v>0</v>
      </c>
    </row>
    <row r="42" spans="1:15" s="19" customFormat="1" ht="15.95" customHeight="1">
      <c r="A42" s="24"/>
      <c r="B42" s="8"/>
      <c r="C42" s="51"/>
      <c r="D42" s="12"/>
      <c r="E42" s="28"/>
      <c r="F42" s="24"/>
      <c r="G42" s="33"/>
      <c r="H42" s="29"/>
      <c r="I42" s="30"/>
    </row>
    <row r="43" spans="1:15" s="19" customFormat="1" ht="15.95" customHeight="1">
      <c r="A43" s="52"/>
      <c r="B43" s="32">
        <v>200</v>
      </c>
      <c r="C43" s="53" t="s">
        <v>24</v>
      </c>
      <c r="D43" s="9"/>
      <c r="E43" s="10"/>
      <c r="F43" s="54"/>
      <c r="G43" s="28"/>
      <c r="H43" s="29"/>
      <c r="I43" s="30"/>
      <c r="O43" s="19" t="s">
        <v>23</v>
      </c>
    </row>
    <row r="44" spans="1:15" s="19" customFormat="1" ht="15.95" customHeight="1">
      <c r="A44" s="31">
        <f>E44*F44</f>
        <v>281.52000000000004</v>
      </c>
      <c r="B44" s="8">
        <v>34</v>
      </c>
      <c r="C44" s="49" t="s">
        <v>25</v>
      </c>
      <c r="D44" s="8">
        <v>20</v>
      </c>
      <c r="E44" s="28">
        <f>D44*B44/1000</f>
        <v>0.68</v>
      </c>
      <c r="F44" s="31">
        <v>414</v>
      </c>
      <c r="G44" s="55">
        <f>E44</f>
        <v>0.68</v>
      </c>
      <c r="H44" s="29">
        <f>D44*B44/1000</f>
        <v>0.68</v>
      </c>
      <c r="I44" s="30">
        <f>G44*F44</f>
        <v>281.52000000000004</v>
      </c>
    </row>
    <row r="45" spans="1:15" s="19" customFormat="1" ht="15.95" customHeight="1">
      <c r="A45" s="31">
        <f>SUM(A44:A44)</f>
        <v>281.52000000000004</v>
      </c>
      <c r="B45" s="9"/>
      <c r="C45" s="9" t="s">
        <v>21</v>
      </c>
      <c r="D45" s="8"/>
      <c r="E45" s="28"/>
      <c r="F45" s="31"/>
      <c r="G45" s="10"/>
      <c r="H45" s="29">
        <f>D45*B45/1000</f>
        <v>0</v>
      </c>
      <c r="I45" s="30">
        <f>G45*F45</f>
        <v>0</v>
      </c>
    </row>
    <row r="46" spans="1:15" s="19" customFormat="1" ht="15.95" customHeight="1">
      <c r="A46" s="24">
        <f>A45/B44</f>
        <v>8.2800000000000011</v>
      </c>
      <c r="B46" s="15"/>
      <c r="C46" s="9" t="s">
        <v>22</v>
      </c>
      <c r="D46" s="8"/>
      <c r="E46" s="28"/>
      <c r="F46" s="24">
        <f>A46</f>
        <v>8.2800000000000011</v>
      </c>
      <c r="G46" s="10"/>
      <c r="H46" s="29">
        <f>D46*B46/1000</f>
        <v>0</v>
      </c>
      <c r="I46" s="30">
        <f>G46*F46</f>
        <v>0</v>
      </c>
    </row>
    <row r="47" spans="1:15" s="19" customFormat="1" ht="15.95" customHeight="1">
      <c r="A47" s="24"/>
      <c r="B47" s="15"/>
      <c r="C47" s="9"/>
      <c r="D47" s="8"/>
      <c r="E47" s="28"/>
      <c r="F47" s="24"/>
      <c r="G47" s="10"/>
      <c r="H47" s="29"/>
      <c r="I47" s="30"/>
    </row>
    <row r="48" spans="1:15" s="19" customFormat="1" ht="15.95" customHeight="1">
      <c r="A48" s="52"/>
      <c r="B48" s="32">
        <v>200</v>
      </c>
      <c r="C48" s="53" t="s">
        <v>59</v>
      </c>
      <c r="D48" s="9"/>
      <c r="E48" s="10"/>
      <c r="F48" s="54"/>
      <c r="G48" s="10"/>
      <c r="H48" s="29"/>
      <c r="I48" s="30"/>
    </row>
    <row r="49" spans="1:9" s="19" customFormat="1" ht="15.95" customHeight="1">
      <c r="A49" s="31">
        <f>E49*F49</f>
        <v>714</v>
      </c>
      <c r="B49" s="8">
        <v>34</v>
      </c>
      <c r="C49" s="49" t="s">
        <v>59</v>
      </c>
      <c r="D49" s="8">
        <v>200</v>
      </c>
      <c r="E49" s="28">
        <f>D49*B49/1000</f>
        <v>6.8</v>
      </c>
      <c r="F49" s="31">
        <v>105</v>
      </c>
      <c r="G49" s="55">
        <f>E49</f>
        <v>6.8</v>
      </c>
      <c r="H49" s="29">
        <f>D49*B49/1000</f>
        <v>6.8</v>
      </c>
      <c r="I49" s="30">
        <f>G49*F49</f>
        <v>714</v>
      </c>
    </row>
    <row r="50" spans="1:9" s="19" customFormat="1" ht="15.95" customHeight="1">
      <c r="A50" s="31">
        <f>SUM(A49)</f>
        <v>714</v>
      </c>
      <c r="B50" s="9"/>
      <c r="C50" s="9" t="s">
        <v>21</v>
      </c>
      <c r="D50" s="8"/>
      <c r="E50" s="28"/>
      <c r="F50" s="31"/>
      <c r="G50" s="10"/>
      <c r="H50" s="29">
        <f>D50*B50/1000</f>
        <v>0</v>
      </c>
      <c r="I50" s="30">
        <f>G50*F50</f>
        <v>0</v>
      </c>
    </row>
    <row r="51" spans="1:9" s="19" customFormat="1" ht="15.95" customHeight="1">
      <c r="A51" s="24">
        <f>A50/B49</f>
        <v>21</v>
      </c>
      <c r="B51" s="15"/>
      <c r="C51" s="9" t="s">
        <v>22</v>
      </c>
      <c r="D51" s="8"/>
      <c r="E51" s="28"/>
      <c r="F51" s="24">
        <f>A51</f>
        <v>21</v>
      </c>
      <c r="G51" s="10"/>
      <c r="H51" s="29">
        <f>D51*B51/1000</f>
        <v>0</v>
      </c>
      <c r="I51" s="30">
        <f>G51*F51</f>
        <v>0</v>
      </c>
    </row>
    <row r="52" spans="1:9" s="19" customFormat="1" ht="15.95" customHeight="1">
      <c r="A52" s="24"/>
      <c r="B52" s="15"/>
      <c r="C52" s="9"/>
      <c r="D52" s="8"/>
      <c r="E52" s="28"/>
      <c r="F52" s="24"/>
      <c r="G52" s="10"/>
      <c r="H52" s="29"/>
      <c r="I52" s="30"/>
    </row>
    <row r="53" spans="1:9" s="19" customFormat="1" ht="15.95" customHeight="1">
      <c r="A53" s="52"/>
      <c r="B53" s="32">
        <v>25</v>
      </c>
      <c r="C53" s="53" t="s">
        <v>26</v>
      </c>
      <c r="D53" s="9"/>
      <c r="E53" s="10"/>
      <c r="F53" s="54"/>
      <c r="G53" s="10"/>
      <c r="H53" s="29"/>
      <c r="I53" s="30"/>
    </row>
    <row r="54" spans="1:9" s="19" customFormat="1" ht="15.95" customHeight="1">
      <c r="A54" s="31">
        <f>E54*F54</f>
        <v>62.05</v>
      </c>
      <c r="B54" s="8">
        <v>34</v>
      </c>
      <c r="C54" s="49" t="s">
        <v>27</v>
      </c>
      <c r="D54" s="8">
        <v>25</v>
      </c>
      <c r="E54" s="28">
        <f>D54*B54/1000</f>
        <v>0.85</v>
      </c>
      <c r="F54" s="31">
        <v>73</v>
      </c>
      <c r="G54" s="55">
        <f>E54</f>
        <v>0.85</v>
      </c>
      <c r="H54" s="29">
        <f>D54*B54/1000</f>
        <v>0.85</v>
      </c>
      <c r="I54" s="30">
        <f>G54*F54</f>
        <v>62.05</v>
      </c>
    </row>
    <row r="55" spans="1:9" s="19" customFormat="1" ht="15.95" customHeight="1">
      <c r="A55" s="31">
        <f>SUM(A54)</f>
        <v>62.05</v>
      </c>
      <c r="B55" s="9"/>
      <c r="C55" s="9" t="s">
        <v>21</v>
      </c>
      <c r="D55" s="8"/>
      <c r="E55" s="28"/>
      <c r="F55" s="31"/>
      <c r="G55" s="10"/>
      <c r="H55" s="29">
        <f>D55*B55/1000</f>
        <v>0</v>
      </c>
      <c r="I55" s="30">
        <f>G55*F55</f>
        <v>0</v>
      </c>
    </row>
    <row r="56" spans="1:9" s="19" customFormat="1" ht="15.95" customHeight="1">
      <c r="A56" s="24">
        <f>A55/B54</f>
        <v>1.825</v>
      </c>
      <c r="B56" s="15"/>
      <c r="C56" s="9" t="s">
        <v>22</v>
      </c>
      <c r="D56" s="8"/>
      <c r="E56" s="28"/>
      <c r="F56" s="24">
        <f>A56</f>
        <v>1.825</v>
      </c>
      <c r="G56" s="10"/>
      <c r="H56" s="29">
        <f>D56*B56/1000</f>
        <v>0</v>
      </c>
      <c r="I56" s="30">
        <f>G56*F56</f>
        <v>0</v>
      </c>
    </row>
    <row r="57" spans="1:9" s="19" customFormat="1" ht="15.95" customHeight="1">
      <c r="A57" s="24"/>
      <c r="B57" s="15"/>
      <c r="C57" s="9"/>
      <c r="D57" s="8"/>
      <c r="E57" s="28"/>
      <c r="F57" s="24"/>
      <c r="G57" s="10"/>
      <c r="H57" s="29"/>
      <c r="I57" s="30"/>
    </row>
    <row r="58" spans="1:9" s="19" customFormat="1" ht="15.95" customHeight="1">
      <c r="A58" s="52"/>
      <c r="B58" s="32">
        <v>25</v>
      </c>
      <c r="C58" s="53" t="s">
        <v>28</v>
      </c>
      <c r="D58" s="9"/>
      <c r="E58" s="10"/>
      <c r="F58" s="54"/>
      <c r="G58" s="10"/>
      <c r="H58" s="29"/>
      <c r="I58" s="30"/>
    </row>
    <row r="59" spans="1:9" s="19" customFormat="1" ht="15.95" customHeight="1">
      <c r="A59" s="31">
        <f>E59*F59</f>
        <v>60.35</v>
      </c>
      <c r="B59" s="8">
        <v>34</v>
      </c>
      <c r="C59" s="49" t="s">
        <v>29</v>
      </c>
      <c r="D59" s="8">
        <v>25</v>
      </c>
      <c r="E59" s="28">
        <f>D59*B59/1000</f>
        <v>0.85</v>
      </c>
      <c r="F59" s="31">
        <v>71</v>
      </c>
      <c r="G59" s="55">
        <f>E59</f>
        <v>0.85</v>
      </c>
      <c r="H59" s="29">
        <f>D59*B59/1000</f>
        <v>0.85</v>
      </c>
      <c r="I59" s="30">
        <f>G59*F59</f>
        <v>60.35</v>
      </c>
    </row>
    <row r="60" spans="1:9" s="19" customFormat="1" ht="15.95" customHeight="1">
      <c r="A60" s="31">
        <f>SUM(A59)</f>
        <v>60.35</v>
      </c>
      <c r="B60" s="9"/>
      <c r="C60" s="9" t="s">
        <v>21</v>
      </c>
      <c r="D60" s="8"/>
      <c r="E60" s="28"/>
      <c r="F60" s="31"/>
      <c r="G60" s="10"/>
      <c r="H60" s="29">
        <f>D60*B60/1000</f>
        <v>0</v>
      </c>
      <c r="I60" s="30">
        <f>G60*F60</f>
        <v>0</v>
      </c>
    </row>
    <row r="61" spans="1:9" s="19" customFormat="1" ht="15.95" customHeight="1">
      <c r="A61" s="24">
        <f>A60/B59</f>
        <v>1.7750000000000001</v>
      </c>
      <c r="B61" s="15"/>
      <c r="C61" s="9" t="s">
        <v>22</v>
      </c>
      <c r="D61" s="8"/>
      <c r="E61" s="28"/>
      <c r="F61" s="24">
        <f>A61</f>
        <v>1.7750000000000001</v>
      </c>
      <c r="G61" s="10"/>
      <c r="H61" s="29">
        <f>D61*B61/1000</f>
        <v>0</v>
      </c>
      <c r="I61" s="30">
        <f>G61*F61</f>
        <v>0</v>
      </c>
    </row>
    <row r="62" spans="1:9" s="19" customFormat="1" ht="15.95" customHeight="1">
      <c r="A62" s="24"/>
      <c r="B62" s="15"/>
      <c r="C62" s="9"/>
      <c r="D62" s="8"/>
      <c r="E62" s="28"/>
      <c r="F62" s="24"/>
      <c r="G62" s="10"/>
      <c r="H62" s="29"/>
      <c r="I62" s="30"/>
    </row>
    <row r="63" spans="1:9" s="19" customFormat="1" ht="15.95" customHeight="1">
      <c r="A63" s="24">
        <f>A60+A55+A45+A33+A40+A50+A23</f>
        <v>2767.3586</v>
      </c>
      <c r="B63" s="9"/>
      <c r="C63" s="15" t="s">
        <v>30</v>
      </c>
      <c r="D63" s="9"/>
      <c r="E63" s="10"/>
      <c r="F63" s="24">
        <f>F64*B59</f>
        <v>2767.3586</v>
      </c>
      <c r="G63" s="10"/>
      <c r="H63" s="7"/>
      <c r="I63" s="30">
        <f>SUM(I14:I62)</f>
        <v>2767.3586</v>
      </c>
    </row>
    <row r="64" spans="1:9" s="19" customFormat="1" ht="15.95" customHeight="1">
      <c r="A64" s="24">
        <f>A63/B59</f>
        <v>81.392899999999997</v>
      </c>
      <c r="B64" s="9"/>
      <c r="C64" s="15" t="s">
        <v>22</v>
      </c>
      <c r="D64" s="9"/>
      <c r="E64" s="10"/>
      <c r="F64" s="24">
        <f>A64</f>
        <v>81.392899999999997</v>
      </c>
      <c r="G64" s="10"/>
      <c r="H64" s="29"/>
      <c r="I64" s="30"/>
    </row>
    <row r="65" spans="2:9" s="19" customFormat="1" ht="15.95" customHeight="1">
      <c r="C65" s="1273" t="s">
        <v>31</v>
      </c>
      <c r="D65" s="1273"/>
      <c r="E65" s="1273"/>
      <c r="F65" s="1273"/>
      <c r="G65" s="1273"/>
      <c r="H65" s="56"/>
      <c r="I65" s="2"/>
    </row>
    <row r="66" spans="2:9" s="19" customFormat="1" ht="15.95" customHeight="1">
      <c r="C66" s="1273" t="s">
        <v>32</v>
      </c>
      <c r="D66" s="1273"/>
      <c r="E66" s="1273"/>
      <c r="F66" s="1273"/>
      <c r="G66" s="1273"/>
      <c r="H66" s="56"/>
      <c r="I66" s="2"/>
    </row>
    <row r="67" spans="2:9" s="19" customFormat="1" ht="15.95" customHeight="1">
      <c r="B67" s="57"/>
      <c r="C67" s="57" t="s">
        <v>33</v>
      </c>
      <c r="D67" s="57"/>
      <c r="E67" s="57"/>
      <c r="F67" s="57"/>
      <c r="G67" s="57"/>
      <c r="H67" s="2"/>
      <c r="I67" s="2"/>
    </row>
    <row r="68" spans="2:9" s="1" customFormat="1"/>
  </sheetData>
  <mergeCells count="12">
    <mergeCell ref="B2:G2"/>
    <mergeCell ref="B3:G3"/>
    <mergeCell ref="B4:B5"/>
    <mergeCell ref="C4:C5"/>
    <mergeCell ref="D4:D5"/>
    <mergeCell ref="E4:E5"/>
    <mergeCell ref="F5:G5"/>
    <mergeCell ref="F6:G6"/>
    <mergeCell ref="F8:G8"/>
    <mergeCell ref="C26:D26"/>
    <mergeCell ref="C65:G65"/>
    <mergeCell ref="C66:G66"/>
  </mergeCells>
  <pageMargins left="0.7" right="0.7" top="0.75" bottom="0.75" header="0.3" footer="0.3"/>
  <pageSetup paperSize="9" scale="52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63"/>
  <sheetViews>
    <sheetView view="pageBreakPreview" topLeftCell="A19" zoomScale="84" zoomScaleSheetLayoutView="84" workbookViewId="0">
      <selection activeCell="L56" sqref="L56"/>
    </sheetView>
  </sheetViews>
  <sheetFormatPr defaultRowHeight="15"/>
  <cols>
    <col min="1" max="1" width="12.7109375" style="58" customWidth="1"/>
    <col min="2" max="2" width="10.7109375" style="58" customWidth="1"/>
    <col min="3" max="3" width="50.7109375" style="58" customWidth="1"/>
    <col min="4" max="4" width="10.7109375" style="58" customWidth="1"/>
    <col min="5" max="7" width="12.7109375" style="58" customWidth="1"/>
    <col min="8" max="8" width="10.7109375" style="58" customWidth="1"/>
    <col min="9" max="9" width="12.7109375" style="58" customWidth="1"/>
    <col min="10" max="16384" width="9.140625" style="58"/>
  </cols>
  <sheetData>
    <row r="1" spans="1:9" s="1" customFormat="1" ht="15.95" customHeight="1">
      <c r="H1" s="2"/>
      <c r="I1" s="2"/>
    </row>
    <row r="2" spans="1:9" s="1" customFormat="1" ht="15.95" customHeight="1">
      <c r="A2" s="3"/>
      <c r="B2" s="1274" t="s">
        <v>0</v>
      </c>
      <c r="C2" s="1274"/>
      <c r="D2" s="1274"/>
      <c r="E2" s="1274"/>
      <c r="F2" s="1274"/>
      <c r="G2" s="1274"/>
      <c r="H2" s="2"/>
      <c r="I2" s="2"/>
    </row>
    <row r="3" spans="1:9" s="1" customFormat="1" ht="15.95" customHeight="1">
      <c r="A3" s="3"/>
      <c r="B3" s="1274"/>
      <c r="C3" s="1274"/>
      <c r="D3" s="1274"/>
      <c r="E3" s="1274"/>
      <c r="F3" s="1274"/>
      <c r="G3" s="1274"/>
      <c r="H3" s="2"/>
      <c r="I3" s="2"/>
    </row>
    <row r="4" spans="1:9" s="1" customFormat="1" ht="30" customHeight="1">
      <c r="A4" s="3"/>
      <c r="B4" s="1275"/>
      <c r="C4" s="1277" t="s">
        <v>1</v>
      </c>
      <c r="D4" s="1279" t="s">
        <v>2</v>
      </c>
      <c r="E4" s="1281" t="s">
        <v>3</v>
      </c>
      <c r="F4" s="4"/>
      <c r="G4" s="5"/>
      <c r="H4" s="2"/>
      <c r="I4" s="2"/>
    </row>
    <row r="5" spans="1:9" s="1" customFormat="1" ht="30" customHeight="1">
      <c r="A5" s="6"/>
      <c r="B5" s="1276"/>
      <c r="C5" s="1278"/>
      <c r="D5" s="1280"/>
      <c r="E5" s="1282"/>
      <c r="F5" s="1283" t="s">
        <v>4</v>
      </c>
      <c r="G5" s="1284"/>
      <c r="H5" s="2"/>
      <c r="I5" s="2"/>
    </row>
    <row r="6" spans="1:9" s="1" customFormat="1" ht="15.95" customHeight="1">
      <c r="A6" s="7"/>
      <c r="B6" s="8"/>
      <c r="C6" s="9"/>
      <c r="D6" s="10"/>
      <c r="E6" s="11"/>
      <c r="F6" s="1267" t="s">
        <v>5</v>
      </c>
      <c r="G6" s="1268"/>
      <c r="H6" s="2"/>
      <c r="I6" s="2"/>
    </row>
    <row r="7" spans="1:9" s="1" customFormat="1" ht="15.95" customHeight="1">
      <c r="A7" s="7"/>
      <c r="B7" s="12"/>
      <c r="C7" s="9"/>
      <c r="D7" s="10"/>
      <c r="E7" s="11"/>
      <c r="F7" s="13"/>
      <c r="G7" s="14"/>
      <c r="H7" s="2"/>
      <c r="I7" s="2"/>
    </row>
    <row r="8" spans="1:9" s="1" customFormat="1" ht="15.95" customHeight="1">
      <c r="A8" s="7"/>
      <c r="B8" s="12"/>
      <c r="C8" s="9"/>
      <c r="D8" s="10"/>
      <c r="E8" s="11"/>
      <c r="F8" s="1269"/>
      <c r="G8" s="1270"/>
      <c r="H8" s="2"/>
      <c r="I8" s="2"/>
    </row>
    <row r="9" spans="1:9" s="1" customFormat="1" ht="15.95" customHeight="1">
      <c r="A9" s="7"/>
      <c r="B9" s="12"/>
      <c r="C9" s="15"/>
      <c r="D9" s="10"/>
      <c r="E9" s="11"/>
      <c r="F9" s="4"/>
      <c r="G9" s="16"/>
      <c r="H9" s="2"/>
      <c r="I9" s="2"/>
    </row>
    <row r="10" spans="1:9" s="1" customFormat="1" ht="15.95" customHeight="1">
      <c r="A10" s="17"/>
      <c r="B10" s="18"/>
      <c r="C10" s="9"/>
      <c r="D10" s="10"/>
      <c r="E10" s="11"/>
      <c r="F10" s="4"/>
      <c r="G10" s="16"/>
      <c r="H10" s="2"/>
      <c r="I10" s="2"/>
    </row>
    <row r="11" spans="1:9" s="1" customFormat="1" ht="20.100000000000001" customHeight="1">
      <c r="A11" s="3"/>
      <c r="B11" s="19"/>
      <c r="C11" s="20" t="s">
        <v>60</v>
      </c>
      <c r="D11" s="5"/>
      <c r="E11" s="4"/>
      <c r="F11" s="4"/>
      <c r="G11" s="5"/>
      <c r="H11" s="2"/>
      <c r="I11" s="2"/>
    </row>
    <row r="12" spans="1:9" s="1" customFormat="1" ht="60" customHeight="1">
      <c r="A12" s="21" t="s">
        <v>6</v>
      </c>
      <c r="B12" s="22" t="s">
        <v>7</v>
      </c>
      <c r="C12" s="22" t="s">
        <v>8</v>
      </c>
      <c r="D12" s="22" t="s">
        <v>9</v>
      </c>
      <c r="E12" s="23" t="s">
        <v>10</v>
      </c>
      <c r="F12" s="22" t="s">
        <v>11</v>
      </c>
      <c r="G12" s="23" t="s">
        <v>12</v>
      </c>
      <c r="H12" s="2"/>
      <c r="I12" s="2"/>
    </row>
    <row r="13" spans="1:9" s="1" customFormat="1" ht="20.100000000000001" customHeight="1">
      <c r="A13" s="24"/>
      <c r="B13" s="25"/>
      <c r="C13" s="26" t="s">
        <v>42</v>
      </c>
      <c r="D13" s="22"/>
      <c r="E13" s="23"/>
      <c r="F13" s="25"/>
      <c r="G13" s="23"/>
      <c r="H13" s="2"/>
      <c r="I13" s="2"/>
    </row>
    <row r="14" spans="1:9" s="19" customFormat="1" ht="15.95" customHeight="1">
      <c r="A14" s="24"/>
      <c r="B14" s="9"/>
      <c r="C14" s="27"/>
      <c r="D14" s="12"/>
      <c r="E14" s="28"/>
      <c r="F14" s="24"/>
      <c r="G14" s="28"/>
      <c r="H14" s="29"/>
      <c r="I14" s="30"/>
    </row>
    <row r="15" spans="1:9" s="165" customFormat="1" ht="15" customHeight="1">
      <c r="A15" s="156"/>
      <c r="B15" s="157" t="s">
        <v>61</v>
      </c>
      <c r="C15" s="158" t="s">
        <v>54</v>
      </c>
      <c r="D15" s="159"/>
      <c r="E15" s="160"/>
      <c r="F15" s="161"/>
      <c r="G15" s="162"/>
      <c r="H15" s="163"/>
      <c r="I15" s="164"/>
    </row>
    <row r="16" spans="1:9" s="165" customFormat="1" ht="15" customHeight="1">
      <c r="A16" s="156">
        <f>E16*F16</f>
        <v>7.2960000000000003</v>
      </c>
      <c r="B16" s="166">
        <v>2</v>
      </c>
      <c r="C16" s="159" t="s">
        <v>51</v>
      </c>
      <c r="D16" s="166">
        <v>24</v>
      </c>
      <c r="E16" s="162">
        <f t="shared" ref="E16:E22" si="0">D16*B16/1000</f>
        <v>4.8000000000000001E-2</v>
      </c>
      <c r="F16" s="156">
        <v>152</v>
      </c>
      <c r="G16" s="167">
        <f>E16</f>
        <v>4.8000000000000001E-2</v>
      </c>
      <c r="H16" s="163">
        <f t="shared" ref="H16:H24" si="1">D16*B16/1000</f>
        <v>4.8000000000000001E-2</v>
      </c>
      <c r="I16" s="164">
        <f t="shared" ref="I16:I24" si="2">G16*F16</f>
        <v>7.2960000000000003</v>
      </c>
    </row>
    <row r="17" spans="1:9" s="165" customFormat="1" ht="15" customHeight="1">
      <c r="A17" s="156">
        <f t="shared" ref="A17:A22" si="3">E17*F17</f>
        <v>1.8560000000000001</v>
      </c>
      <c r="B17" s="166">
        <v>2</v>
      </c>
      <c r="C17" s="159" t="s">
        <v>55</v>
      </c>
      <c r="D17" s="166">
        <v>16</v>
      </c>
      <c r="E17" s="162">
        <f t="shared" si="0"/>
        <v>3.2000000000000001E-2</v>
      </c>
      <c r="F17" s="156">
        <v>58</v>
      </c>
      <c r="G17" s="167">
        <f>E17</f>
        <v>3.2000000000000001E-2</v>
      </c>
      <c r="H17" s="163">
        <f t="shared" si="1"/>
        <v>3.2000000000000001E-2</v>
      </c>
      <c r="I17" s="164">
        <f t="shared" si="2"/>
        <v>1.8560000000000001</v>
      </c>
    </row>
    <row r="18" spans="1:9" s="165" customFormat="1" ht="15" customHeight="1">
      <c r="A18" s="156">
        <f t="shared" si="3"/>
        <v>0.39760000000000001</v>
      </c>
      <c r="B18" s="166">
        <v>2</v>
      </c>
      <c r="C18" s="159" t="s">
        <v>16</v>
      </c>
      <c r="D18" s="166">
        <v>10</v>
      </c>
      <c r="E18" s="162">
        <f t="shared" si="0"/>
        <v>0.02</v>
      </c>
      <c r="F18" s="156">
        <v>19.88</v>
      </c>
      <c r="G18" s="167">
        <f>E18+E28</f>
        <v>3.4000000000000002E-2</v>
      </c>
      <c r="H18" s="163">
        <f t="shared" si="1"/>
        <v>0.02</v>
      </c>
      <c r="I18" s="164">
        <f t="shared" si="2"/>
        <v>0.67591999999999997</v>
      </c>
    </row>
    <row r="19" spans="1:9" s="165" customFormat="1" ht="15" customHeight="1">
      <c r="A19" s="156">
        <f t="shared" si="3"/>
        <v>0.57999999999999996</v>
      </c>
      <c r="B19" s="166">
        <v>2</v>
      </c>
      <c r="C19" s="159" t="s">
        <v>52</v>
      </c>
      <c r="D19" s="166">
        <v>10</v>
      </c>
      <c r="E19" s="162">
        <f t="shared" si="0"/>
        <v>0.02</v>
      </c>
      <c r="F19" s="156">
        <v>29</v>
      </c>
      <c r="G19" s="167">
        <f>E19</f>
        <v>0.02</v>
      </c>
      <c r="H19" s="163">
        <f t="shared" si="1"/>
        <v>0.02</v>
      </c>
      <c r="I19" s="164">
        <f t="shared" si="2"/>
        <v>0.57999999999999996</v>
      </c>
    </row>
    <row r="20" spans="1:9" s="165" customFormat="1" ht="15" customHeight="1">
      <c r="A20" s="156">
        <f t="shared" si="3"/>
        <v>0.73039999999999994</v>
      </c>
      <c r="B20" s="166">
        <v>2</v>
      </c>
      <c r="C20" s="159" t="s">
        <v>17</v>
      </c>
      <c r="D20" s="166">
        <v>4</v>
      </c>
      <c r="E20" s="162">
        <f t="shared" si="0"/>
        <v>8.0000000000000002E-3</v>
      </c>
      <c r="F20" s="156">
        <v>91.3</v>
      </c>
      <c r="G20" s="167">
        <f>E20+E29</f>
        <v>1.4E-2</v>
      </c>
      <c r="H20" s="163">
        <f t="shared" si="1"/>
        <v>8.0000000000000002E-3</v>
      </c>
      <c r="I20" s="164">
        <f t="shared" si="2"/>
        <v>1.2782</v>
      </c>
    </row>
    <row r="21" spans="1:9" s="19" customFormat="1" ht="15.95" customHeight="1">
      <c r="A21" s="156">
        <f t="shared" si="3"/>
        <v>0.4</v>
      </c>
      <c r="B21" s="166">
        <v>2</v>
      </c>
      <c r="C21" s="49" t="s">
        <v>19</v>
      </c>
      <c r="D21" s="8">
        <v>2</v>
      </c>
      <c r="E21" s="28">
        <f>B21*D21/1000</f>
        <v>4.0000000000000001E-3</v>
      </c>
      <c r="F21" s="31">
        <v>100</v>
      </c>
      <c r="G21" s="45">
        <f>E21+E31</f>
        <v>1.4E-2</v>
      </c>
      <c r="H21" s="29">
        <f>D21*B21/1000</f>
        <v>4.0000000000000001E-3</v>
      </c>
      <c r="I21" s="30">
        <f>G21*F21</f>
        <v>1.4000000000000001</v>
      </c>
    </row>
    <row r="22" spans="1:9" s="165" customFormat="1" ht="15" customHeight="1">
      <c r="A22" s="156">
        <f t="shared" si="3"/>
        <v>2.4E-2</v>
      </c>
      <c r="B22" s="166">
        <v>2</v>
      </c>
      <c r="C22" s="159" t="s">
        <v>37</v>
      </c>
      <c r="D22" s="166">
        <v>1</v>
      </c>
      <c r="E22" s="162">
        <f t="shared" si="0"/>
        <v>2E-3</v>
      </c>
      <c r="F22" s="156">
        <v>12</v>
      </c>
      <c r="G22" s="167">
        <f>E22+E32+E39</f>
        <v>6.0000000000000001E-3</v>
      </c>
      <c r="H22" s="163">
        <f t="shared" si="1"/>
        <v>2E-3</v>
      </c>
      <c r="I22" s="164">
        <f t="shared" si="2"/>
        <v>7.2000000000000008E-2</v>
      </c>
    </row>
    <row r="23" spans="1:9" s="165" customFormat="1" ht="15" customHeight="1">
      <c r="A23" s="156">
        <f>SUM(A16:A22)</f>
        <v>11.284000000000001</v>
      </c>
      <c r="B23" s="166"/>
      <c r="C23" s="159" t="s">
        <v>21</v>
      </c>
      <c r="D23" s="166"/>
      <c r="E23" s="162"/>
      <c r="F23" s="156"/>
      <c r="G23" s="167"/>
      <c r="H23" s="163">
        <f t="shared" si="1"/>
        <v>0</v>
      </c>
      <c r="I23" s="164">
        <f t="shared" si="2"/>
        <v>0</v>
      </c>
    </row>
    <row r="24" spans="1:9" s="165" customFormat="1" ht="15" customHeight="1">
      <c r="A24" s="168">
        <f>A23/B22</f>
        <v>5.6420000000000003</v>
      </c>
      <c r="B24" s="159"/>
      <c r="C24" s="159" t="s">
        <v>22</v>
      </c>
      <c r="D24" s="166"/>
      <c r="E24" s="162"/>
      <c r="F24" s="168">
        <f>A24</f>
        <v>5.6420000000000003</v>
      </c>
      <c r="G24" s="167"/>
      <c r="H24" s="163">
        <f t="shared" si="1"/>
        <v>0</v>
      </c>
      <c r="I24" s="164">
        <f t="shared" si="2"/>
        <v>0</v>
      </c>
    </row>
    <row r="25" spans="1:9" s="165" customFormat="1" ht="15" customHeight="1">
      <c r="A25" s="168"/>
      <c r="B25" s="159"/>
      <c r="C25" s="169"/>
      <c r="D25" s="170"/>
      <c r="E25" s="162"/>
      <c r="F25" s="168"/>
      <c r="G25" s="167"/>
      <c r="H25" s="163"/>
      <c r="I25" s="164"/>
    </row>
    <row r="26" spans="1:9" s="19" customFormat="1" ht="15.95" customHeight="1">
      <c r="A26" s="31"/>
      <c r="B26" s="32" t="s">
        <v>56</v>
      </c>
      <c r="C26" s="1271" t="s">
        <v>14</v>
      </c>
      <c r="D26" s="1272"/>
      <c r="E26" s="28"/>
      <c r="F26" s="8"/>
      <c r="G26" s="28"/>
      <c r="H26" s="29"/>
      <c r="I26" s="30"/>
    </row>
    <row r="27" spans="1:9" s="19" customFormat="1" ht="15.95" customHeight="1">
      <c r="A27" s="31">
        <f>E27*F27</f>
        <v>96.681000000000012</v>
      </c>
      <c r="B27" s="8">
        <v>2</v>
      </c>
      <c r="C27" s="9" t="s">
        <v>15</v>
      </c>
      <c r="D27" s="8">
        <v>134</v>
      </c>
      <c r="E27" s="28">
        <f>B27*D27/1000</f>
        <v>0.26800000000000002</v>
      </c>
      <c r="F27" s="31">
        <v>360.75</v>
      </c>
      <c r="G27" s="33">
        <f>E27</f>
        <v>0.26800000000000002</v>
      </c>
      <c r="H27" s="29">
        <f>D27*B27/1000</f>
        <v>0.26800000000000002</v>
      </c>
      <c r="I27" s="30">
        <f>G27*F27</f>
        <v>96.681000000000012</v>
      </c>
    </row>
    <row r="28" spans="1:9" s="40" customFormat="1" ht="15.95" customHeight="1">
      <c r="A28" s="31">
        <f t="shared" ref="A28:A32" si="4">E28*F28</f>
        <v>0.27832000000000001</v>
      </c>
      <c r="B28" s="8">
        <v>2</v>
      </c>
      <c r="C28" s="34" t="s">
        <v>16</v>
      </c>
      <c r="D28" s="35">
        <v>7</v>
      </c>
      <c r="E28" s="36">
        <f t="shared" ref="E28" si="5">D28*B28/1000</f>
        <v>1.4E-2</v>
      </c>
      <c r="F28" s="37">
        <v>19.88</v>
      </c>
      <c r="G28" s="33"/>
      <c r="H28" s="38">
        <f t="shared" ref="H28" si="6">D28*B28/1000</f>
        <v>1.4E-2</v>
      </c>
      <c r="I28" s="39">
        <f t="shared" ref="I28" si="7">G28*F28</f>
        <v>0</v>
      </c>
    </row>
    <row r="29" spans="1:9" s="40" customFormat="1" ht="15.95" customHeight="1">
      <c r="A29" s="31">
        <f t="shared" si="4"/>
        <v>0.54779999999999995</v>
      </c>
      <c r="B29" s="8">
        <v>2</v>
      </c>
      <c r="C29" s="34" t="s">
        <v>17</v>
      </c>
      <c r="D29" s="35">
        <v>3</v>
      </c>
      <c r="E29" s="36">
        <f>D29*B29/1000</f>
        <v>6.0000000000000001E-3</v>
      </c>
      <c r="F29" s="37">
        <v>91.3</v>
      </c>
      <c r="G29" s="33"/>
      <c r="H29" s="38">
        <f>D29*B29/1000</f>
        <v>6.0000000000000001E-3</v>
      </c>
      <c r="I29" s="39">
        <f>G29*F29</f>
        <v>0</v>
      </c>
    </row>
    <row r="30" spans="1:9" s="48" customFormat="1" ht="15.95" customHeight="1">
      <c r="A30" s="31">
        <f t="shared" si="4"/>
        <v>0.10016</v>
      </c>
      <c r="B30" s="8">
        <v>2</v>
      </c>
      <c r="C30" s="41" t="s">
        <v>18</v>
      </c>
      <c r="D30" s="42">
        <v>2</v>
      </c>
      <c r="E30" s="43">
        <f>D30*B30/1000</f>
        <v>4.0000000000000001E-3</v>
      </c>
      <c r="F30" s="44">
        <v>25.04</v>
      </c>
      <c r="G30" s="45">
        <f>E30</f>
        <v>4.0000000000000001E-3</v>
      </c>
      <c r="H30" s="46">
        <f t="shared" ref="H30" si="8">D30*B30/1000</f>
        <v>4.0000000000000001E-3</v>
      </c>
      <c r="I30" s="47">
        <f t="shared" ref="I30" si="9">G30*F30</f>
        <v>0.10016</v>
      </c>
    </row>
    <row r="31" spans="1:9" s="19" customFormat="1" ht="15.95" customHeight="1">
      <c r="A31" s="31">
        <f t="shared" si="4"/>
        <v>1</v>
      </c>
      <c r="B31" s="8">
        <v>2</v>
      </c>
      <c r="C31" s="49" t="s">
        <v>19</v>
      </c>
      <c r="D31" s="8">
        <v>5</v>
      </c>
      <c r="E31" s="28">
        <f>B31*D31/1000</f>
        <v>0.01</v>
      </c>
      <c r="F31" s="31">
        <v>100</v>
      </c>
      <c r="G31" s="45"/>
      <c r="H31" s="29">
        <f>D31*B31/1000</f>
        <v>0.01</v>
      </c>
      <c r="I31" s="30">
        <f>G31*F31</f>
        <v>0</v>
      </c>
    </row>
    <row r="32" spans="1:9" s="19" customFormat="1" ht="15.95" customHeight="1">
      <c r="A32" s="31">
        <f t="shared" si="4"/>
        <v>2.4E-2</v>
      </c>
      <c r="B32" s="8">
        <v>2</v>
      </c>
      <c r="C32" s="49" t="s">
        <v>20</v>
      </c>
      <c r="D32" s="8">
        <v>1</v>
      </c>
      <c r="E32" s="28">
        <f>B32*D32/1000</f>
        <v>2E-3</v>
      </c>
      <c r="F32" s="31">
        <v>12</v>
      </c>
      <c r="G32" s="45"/>
      <c r="H32" s="29">
        <f>D32*B32/1000</f>
        <v>2E-3</v>
      </c>
      <c r="I32" s="30">
        <f>G32*F32</f>
        <v>0</v>
      </c>
    </row>
    <row r="33" spans="1:15" s="19" customFormat="1" ht="15.95" customHeight="1">
      <c r="A33" s="31">
        <f>SUM(A27:A32)</f>
        <v>98.631280000000004</v>
      </c>
      <c r="B33" s="8"/>
      <c r="C33" s="50" t="s">
        <v>21</v>
      </c>
      <c r="D33" s="8"/>
      <c r="E33" s="28"/>
      <c r="F33" s="31"/>
      <c r="G33" s="45"/>
      <c r="H33" s="29">
        <f>D33*B33/1000</f>
        <v>0</v>
      </c>
      <c r="I33" s="30">
        <f>G33*F33</f>
        <v>0</v>
      </c>
    </row>
    <row r="34" spans="1:15" s="19" customFormat="1" ht="15.95" customHeight="1">
      <c r="A34" s="24">
        <f>A33/B27</f>
        <v>49.315640000000002</v>
      </c>
      <c r="B34" s="8"/>
      <c r="C34" s="50" t="s">
        <v>22</v>
      </c>
      <c r="D34" s="8"/>
      <c r="E34" s="28"/>
      <c r="F34" s="24">
        <f>A34</f>
        <v>49.315640000000002</v>
      </c>
      <c r="G34" s="45"/>
      <c r="H34" s="29">
        <f>D34*B34/1000</f>
        <v>0</v>
      </c>
      <c r="I34" s="30">
        <f>G34*F34</f>
        <v>0</v>
      </c>
    </row>
    <row r="35" spans="1:15" s="19" customFormat="1" ht="15.95" customHeight="1">
      <c r="A35" s="24"/>
      <c r="B35" s="8"/>
      <c r="C35" s="51"/>
      <c r="D35" s="12"/>
      <c r="E35" s="28"/>
      <c r="F35" s="24"/>
      <c r="G35" s="33"/>
      <c r="H35" s="29"/>
      <c r="I35" s="30"/>
    </row>
    <row r="36" spans="1:15" s="19" customFormat="1" ht="15.95" customHeight="1">
      <c r="A36" s="52"/>
      <c r="B36" s="32">
        <v>150</v>
      </c>
      <c r="C36" s="53" t="s">
        <v>44</v>
      </c>
      <c r="D36" s="9"/>
      <c r="E36" s="10"/>
      <c r="F36" s="54"/>
      <c r="G36" s="28"/>
      <c r="H36" s="29"/>
      <c r="I36" s="30"/>
      <c r="O36" s="19" t="s">
        <v>23</v>
      </c>
    </row>
    <row r="37" spans="1:15" s="19" customFormat="1" ht="15.95" customHeight="1">
      <c r="A37" s="31">
        <f t="shared" ref="A37:A39" si="10">E37*F37</f>
        <v>7.992</v>
      </c>
      <c r="B37" s="8">
        <v>2</v>
      </c>
      <c r="C37" s="49" t="s">
        <v>45</v>
      </c>
      <c r="D37" s="8">
        <v>54</v>
      </c>
      <c r="E37" s="28">
        <f>D37*B37/1000</f>
        <v>0.108</v>
      </c>
      <c r="F37" s="31">
        <v>74</v>
      </c>
      <c r="G37" s="55">
        <f>E37</f>
        <v>0.108</v>
      </c>
      <c r="H37" s="29">
        <f t="shared" ref="H37:H41" si="11">D37*B37/1000</f>
        <v>0.108</v>
      </c>
      <c r="I37" s="30">
        <f t="shared" ref="I37:I41" si="12">G37*F37</f>
        <v>7.992</v>
      </c>
    </row>
    <row r="38" spans="1:15" s="40" customFormat="1" ht="15.95" customHeight="1">
      <c r="A38" s="31">
        <f t="shared" si="10"/>
        <v>7.2380000000000004</v>
      </c>
      <c r="B38" s="8">
        <v>2</v>
      </c>
      <c r="C38" s="34" t="s">
        <v>46</v>
      </c>
      <c r="D38" s="35">
        <v>7</v>
      </c>
      <c r="E38" s="36">
        <f>D38*B38/1000</f>
        <v>1.4E-2</v>
      </c>
      <c r="F38" s="37">
        <v>517</v>
      </c>
      <c r="G38" s="33">
        <f>E38</f>
        <v>1.4E-2</v>
      </c>
      <c r="H38" s="38">
        <f>D38*B38/1000</f>
        <v>1.4E-2</v>
      </c>
      <c r="I38" s="39">
        <f>G38*F38</f>
        <v>7.2380000000000004</v>
      </c>
    </row>
    <row r="39" spans="1:15" s="19" customFormat="1" ht="15.95" customHeight="1">
      <c r="A39" s="31">
        <f t="shared" si="10"/>
        <v>2.4E-2</v>
      </c>
      <c r="B39" s="8">
        <v>2</v>
      </c>
      <c r="C39" s="49" t="s">
        <v>20</v>
      </c>
      <c r="D39" s="8">
        <v>1</v>
      </c>
      <c r="E39" s="28">
        <f>B39*D39/1000</f>
        <v>2E-3</v>
      </c>
      <c r="F39" s="31">
        <v>12</v>
      </c>
      <c r="G39" s="33"/>
      <c r="H39" s="29">
        <f t="shared" si="11"/>
        <v>2E-3</v>
      </c>
      <c r="I39" s="30">
        <f t="shared" si="12"/>
        <v>0</v>
      </c>
    </row>
    <row r="40" spans="1:15" s="19" customFormat="1" ht="15.95" customHeight="1">
      <c r="A40" s="31">
        <f>SUM(A37:A39)</f>
        <v>15.254</v>
      </c>
      <c r="B40" s="9"/>
      <c r="C40" s="9" t="s">
        <v>21</v>
      </c>
      <c r="D40" s="8"/>
      <c r="E40" s="28"/>
      <c r="F40" s="31"/>
      <c r="G40" s="10"/>
      <c r="H40" s="29">
        <f t="shared" si="11"/>
        <v>0</v>
      </c>
      <c r="I40" s="30">
        <f t="shared" si="12"/>
        <v>0</v>
      </c>
    </row>
    <row r="41" spans="1:15" s="19" customFormat="1" ht="15.95" customHeight="1">
      <c r="A41" s="24">
        <f>A40/B39</f>
        <v>7.6269999999999998</v>
      </c>
      <c r="B41" s="15"/>
      <c r="C41" s="9" t="s">
        <v>22</v>
      </c>
      <c r="D41" s="8"/>
      <c r="E41" s="28"/>
      <c r="F41" s="24">
        <f>A41</f>
        <v>7.6269999999999998</v>
      </c>
      <c r="G41" s="10"/>
      <c r="H41" s="29">
        <f t="shared" si="11"/>
        <v>0</v>
      </c>
      <c r="I41" s="30">
        <f t="shared" si="12"/>
        <v>0</v>
      </c>
    </row>
    <row r="42" spans="1:15" s="19" customFormat="1" ht="15.95" customHeight="1">
      <c r="A42" s="24"/>
      <c r="B42" s="8"/>
      <c r="C42" s="51"/>
      <c r="D42" s="12"/>
      <c r="E42" s="28"/>
      <c r="F42" s="24"/>
      <c r="G42" s="33"/>
      <c r="H42" s="29"/>
      <c r="I42" s="30"/>
    </row>
    <row r="43" spans="1:15" s="19" customFormat="1" ht="15.95" customHeight="1">
      <c r="A43" s="52"/>
      <c r="B43" s="32">
        <v>200</v>
      </c>
      <c r="C43" s="53" t="s">
        <v>24</v>
      </c>
      <c r="D43" s="9"/>
      <c r="E43" s="10"/>
      <c r="F43" s="54"/>
      <c r="G43" s="28"/>
      <c r="H43" s="29"/>
      <c r="I43" s="30"/>
      <c r="O43" s="19" t="s">
        <v>23</v>
      </c>
    </row>
    <row r="44" spans="1:15" s="19" customFormat="1" ht="15.95" customHeight="1">
      <c r="A44" s="31">
        <f>E44*F44</f>
        <v>16.559999999999999</v>
      </c>
      <c r="B44" s="8">
        <v>2</v>
      </c>
      <c r="C44" s="49" t="s">
        <v>25</v>
      </c>
      <c r="D44" s="8">
        <v>20</v>
      </c>
      <c r="E44" s="28">
        <f>D44*B44/1000</f>
        <v>0.04</v>
      </c>
      <c r="F44" s="31">
        <v>414</v>
      </c>
      <c r="G44" s="55">
        <f>E44</f>
        <v>0.04</v>
      </c>
      <c r="H44" s="29">
        <f>D44*B44/1000</f>
        <v>0.04</v>
      </c>
      <c r="I44" s="30">
        <f>G44*F44</f>
        <v>16.559999999999999</v>
      </c>
    </row>
    <row r="45" spans="1:15" s="19" customFormat="1" ht="15.95" customHeight="1">
      <c r="A45" s="31">
        <f>SUM(A44:A44)</f>
        <v>16.559999999999999</v>
      </c>
      <c r="B45" s="9"/>
      <c r="C45" s="9" t="s">
        <v>21</v>
      </c>
      <c r="D45" s="8"/>
      <c r="E45" s="28"/>
      <c r="F45" s="31"/>
      <c r="G45" s="10"/>
      <c r="H45" s="29">
        <f>D45*B45/1000</f>
        <v>0</v>
      </c>
      <c r="I45" s="30">
        <f>G45*F45</f>
        <v>0</v>
      </c>
    </row>
    <row r="46" spans="1:15" s="19" customFormat="1" ht="15.95" customHeight="1">
      <c r="A46" s="24">
        <f>A45/B44</f>
        <v>8.2799999999999994</v>
      </c>
      <c r="B46" s="15"/>
      <c r="C46" s="9" t="s">
        <v>22</v>
      </c>
      <c r="D46" s="8"/>
      <c r="E46" s="28"/>
      <c r="F46" s="24">
        <f>A46</f>
        <v>8.2799999999999994</v>
      </c>
      <c r="G46" s="10"/>
      <c r="H46" s="29">
        <f>D46*B46/1000</f>
        <v>0</v>
      </c>
      <c r="I46" s="30">
        <f>G46*F46</f>
        <v>0</v>
      </c>
    </row>
    <row r="47" spans="1:15" s="19" customFormat="1" ht="15.95" customHeight="1">
      <c r="A47" s="24"/>
      <c r="B47" s="15"/>
      <c r="C47" s="9"/>
      <c r="D47" s="8"/>
      <c r="E47" s="28"/>
      <c r="F47" s="24"/>
      <c r="G47" s="10"/>
      <c r="H47" s="29"/>
      <c r="I47" s="30"/>
    </row>
    <row r="48" spans="1:15" s="19" customFormat="1" ht="15.95" customHeight="1">
      <c r="A48" s="52"/>
      <c r="B48" s="32">
        <v>29</v>
      </c>
      <c r="C48" s="53" t="s">
        <v>26</v>
      </c>
      <c r="D48" s="9"/>
      <c r="E48" s="10"/>
      <c r="F48" s="54"/>
      <c r="G48" s="10"/>
      <c r="H48" s="29"/>
      <c r="I48" s="30"/>
    </row>
    <row r="49" spans="1:9" s="19" customFormat="1" ht="15.95" customHeight="1">
      <c r="A49" s="31">
        <f>E49*F49</f>
        <v>4.234</v>
      </c>
      <c r="B49" s="8">
        <v>2</v>
      </c>
      <c r="C49" s="49" t="s">
        <v>27</v>
      </c>
      <c r="D49" s="8">
        <v>29</v>
      </c>
      <c r="E49" s="28">
        <f>D49*B49/1000</f>
        <v>5.8000000000000003E-2</v>
      </c>
      <c r="F49" s="31">
        <v>73</v>
      </c>
      <c r="G49" s="55">
        <f>E49</f>
        <v>5.8000000000000003E-2</v>
      </c>
      <c r="H49" s="29">
        <f>D49*B49/1000</f>
        <v>5.8000000000000003E-2</v>
      </c>
      <c r="I49" s="30">
        <f>G49*F49</f>
        <v>4.234</v>
      </c>
    </row>
    <row r="50" spans="1:9" s="19" customFormat="1" ht="15.95" customHeight="1">
      <c r="A50" s="31">
        <f>SUM(A49)</f>
        <v>4.234</v>
      </c>
      <c r="B50" s="9"/>
      <c r="C50" s="9" t="s">
        <v>21</v>
      </c>
      <c r="D50" s="8"/>
      <c r="E50" s="28"/>
      <c r="F50" s="31"/>
      <c r="G50" s="10"/>
      <c r="H50" s="29">
        <f>D50*B50/1000</f>
        <v>0</v>
      </c>
      <c r="I50" s="30">
        <f>G50*F50</f>
        <v>0</v>
      </c>
    </row>
    <row r="51" spans="1:9" s="19" customFormat="1" ht="15.95" customHeight="1">
      <c r="A51" s="24">
        <f>A50/B49</f>
        <v>2.117</v>
      </c>
      <c r="B51" s="15"/>
      <c r="C51" s="9" t="s">
        <v>22</v>
      </c>
      <c r="D51" s="8"/>
      <c r="E51" s="28"/>
      <c r="F51" s="24">
        <f>A51</f>
        <v>2.117</v>
      </c>
      <c r="G51" s="10"/>
      <c r="H51" s="29">
        <f>D51*B51/1000</f>
        <v>0</v>
      </c>
      <c r="I51" s="30">
        <f>G51*F51</f>
        <v>0</v>
      </c>
    </row>
    <row r="52" spans="1:9" s="19" customFormat="1" ht="15.95" customHeight="1">
      <c r="A52" s="24"/>
      <c r="B52" s="15"/>
      <c r="C52" s="9"/>
      <c r="D52" s="8"/>
      <c r="E52" s="28"/>
      <c r="F52" s="24"/>
      <c r="G52" s="10"/>
      <c r="H52" s="29"/>
      <c r="I52" s="30"/>
    </row>
    <row r="53" spans="1:9" s="19" customFormat="1" ht="15.95" customHeight="1">
      <c r="A53" s="52"/>
      <c r="B53" s="32">
        <v>28</v>
      </c>
      <c r="C53" s="53" t="s">
        <v>28</v>
      </c>
      <c r="D53" s="9"/>
      <c r="E53" s="10"/>
      <c r="F53" s="54"/>
      <c r="G53" s="10"/>
      <c r="H53" s="29"/>
      <c r="I53" s="30"/>
    </row>
    <row r="54" spans="1:9" s="19" customFormat="1" ht="15.95" customHeight="1">
      <c r="A54" s="31">
        <f>E54*F54</f>
        <v>4.0327999999999999</v>
      </c>
      <c r="B54" s="8">
        <v>2</v>
      </c>
      <c r="C54" s="49" t="s">
        <v>29</v>
      </c>
      <c r="D54" s="8">
        <v>28.4</v>
      </c>
      <c r="E54" s="28">
        <f>D54*B54/1000</f>
        <v>5.6799999999999996E-2</v>
      </c>
      <c r="F54" s="31">
        <v>71</v>
      </c>
      <c r="G54" s="55">
        <f>E54</f>
        <v>5.6799999999999996E-2</v>
      </c>
      <c r="H54" s="29">
        <f>D54*B54/1000</f>
        <v>5.6799999999999996E-2</v>
      </c>
      <c r="I54" s="30">
        <f>G54*F54</f>
        <v>4.0327999999999999</v>
      </c>
    </row>
    <row r="55" spans="1:9" s="19" customFormat="1" ht="15.95" customHeight="1">
      <c r="A55" s="31">
        <f>SUM(A54)</f>
        <v>4.0327999999999999</v>
      </c>
      <c r="B55" s="9"/>
      <c r="C55" s="9" t="s">
        <v>21</v>
      </c>
      <c r="D55" s="8"/>
      <c r="E55" s="28"/>
      <c r="F55" s="31"/>
      <c r="G55" s="10"/>
      <c r="H55" s="29">
        <f>D55*B55/1000</f>
        <v>0</v>
      </c>
      <c r="I55" s="30">
        <f>G55*F55</f>
        <v>0</v>
      </c>
    </row>
    <row r="56" spans="1:9" s="19" customFormat="1" ht="15.95" customHeight="1">
      <c r="A56" s="24">
        <f>A55/B54</f>
        <v>2.0164</v>
      </c>
      <c r="B56" s="15"/>
      <c r="C56" s="9" t="s">
        <v>22</v>
      </c>
      <c r="D56" s="8"/>
      <c r="E56" s="28"/>
      <c r="F56" s="24">
        <f>A56</f>
        <v>2.0164</v>
      </c>
      <c r="G56" s="10"/>
      <c r="H56" s="29">
        <f>D56*B56/1000</f>
        <v>0</v>
      </c>
      <c r="I56" s="30">
        <f>G56*F56</f>
        <v>0</v>
      </c>
    </row>
    <row r="57" spans="1:9" s="19" customFormat="1" ht="15.95" customHeight="1">
      <c r="A57" s="24"/>
      <c r="B57" s="15"/>
      <c r="C57" s="9"/>
      <c r="D57" s="8"/>
      <c r="E57" s="28"/>
      <c r="F57" s="24"/>
      <c r="G57" s="10"/>
      <c r="H57" s="29"/>
      <c r="I57" s="30"/>
    </row>
    <row r="58" spans="1:9" s="19" customFormat="1" ht="15.95" customHeight="1">
      <c r="A58" s="24">
        <f>A55+A50+A45+A33+A40+A23</f>
        <v>149.99607999999998</v>
      </c>
      <c r="B58" s="9"/>
      <c r="C58" s="15" t="s">
        <v>30</v>
      </c>
      <c r="D58" s="9"/>
      <c r="E58" s="10"/>
      <c r="F58" s="24">
        <f>F59*B54</f>
        <v>149.99607999999998</v>
      </c>
      <c r="G58" s="10"/>
      <c r="H58" s="7"/>
      <c r="I58" s="30">
        <f>SUM(I14:I57)</f>
        <v>149.99608000000003</v>
      </c>
    </row>
    <row r="59" spans="1:9" s="19" customFormat="1" ht="15.95" customHeight="1">
      <c r="A59" s="24">
        <f>A58/B54</f>
        <v>74.998039999999989</v>
      </c>
      <c r="B59" s="9"/>
      <c r="C59" s="15" t="s">
        <v>22</v>
      </c>
      <c r="D59" s="9"/>
      <c r="E59" s="10"/>
      <c r="F59" s="24">
        <f>A59</f>
        <v>74.998039999999989</v>
      </c>
      <c r="G59" s="10"/>
      <c r="H59" s="29"/>
      <c r="I59" s="30"/>
    </row>
    <row r="60" spans="1:9" s="19" customFormat="1" ht="15.95" customHeight="1">
      <c r="C60" s="1273" t="s">
        <v>31</v>
      </c>
      <c r="D60" s="1273"/>
      <c r="E60" s="1273"/>
      <c r="F60" s="1273"/>
      <c r="G60" s="1273"/>
      <c r="H60" s="56"/>
      <c r="I60" s="2"/>
    </row>
    <row r="61" spans="1:9" s="19" customFormat="1" ht="15.95" customHeight="1">
      <c r="C61" s="1273" t="s">
        <v>32</v>
      </c>
      <c r="D61" s="1273"/>
      <c r="E61" s="1273"/>
      <c r="F61" s="1273"/>
      <c r="G61" s="1273"/>
      <c r="H61" s="56"/>
      <c r="I61" s="2"/>
    </row>
    <row r="62" spans="1:9" s="19" customFormat="1" ht="15.95" customHeight="1">
      <c r="B62" s="57"/>
      <c r="C62" s="57" t="s">
        <v>33</v>
      </c>
      <c r="D62" s="57"/>
      <c r="E62" s="57"/>
      <c r="F62" s="57"/>
      <c r="G62" s="57"/>
      <c r="H62" s="2"/>
      <c r="I62" s="2"/>
    </row>
    <row r="63" spans="1:9" s="1" customFormat="1"/>
  </sheetData>
  <mergeCells count="12">
    <mergeCell ref="B2:G2"/>
    <mergeCell ref="B3:G3"/>
    <mergeCell ref="B4:B5"/>
    <mergeCell ref="C4:C5"/>
    <mergeCell ref="D4:D5"/>
    <mergeCell ref="E4:E5"/>
    <mergeCell ref="F5:G5"/>
    <mergeCell ref="F6:G6"/>
    <mergeCell ref="F8:G8"/>
    <mergeCell ref="C26:D26"/>
    <mergeCell ref="C60:G60"/>
    <mergeCell ref="C61:G61"/>
  </mergeCells>
  <pageMargins left="0.7" right="0.7" top="0.75" bottom="0.75" header="0.3" footer="0.3"/>
  <pageSetup paperSize="9" scale="52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O53"/>
  <sheetViews>
    <sheetView view="pageBreakPreview" topLeftCell="A11" zoomScale="84" zoomScaleSheetLayoutView="84" workbookViewId="0">
      <selection activeCell="H60" sqref="H60"/>
    </sheetView>
  </sheetViews>
  <sheetFormatPr defaultRowHeight="15"/>
  <cols>
    <col min="1" max="1" width="12.7109375" style="58" customWidth="1"/>
    <col min="2" max="2" width="10.7109375" style="58" customWidth="1"/>
    <col min="3" max="3" width="50.7109375" style="58" customWidth="1"/>
    <col min="4" max="4" width="10.7109375" style="58" customWidth="1"/>
    <col min="5" max="7" width="12.7109375" style="58" customWidth="1"/>
    <col min="8" max="8" width="10.7109375" style="58" customWidth="1"/>
    <col min="9" max="9" width="12.7109375" style="58" customWidth="1"/>
    <col min="10" max="16384" width="9.140625" style="58"/>
  </cols>
  <sheetData>
    <row r="1" spans="1:9" s="1" customFormat="1" ht="15.95" customHeight="1">
      <c r="H1" s="2"/>
      <c r="I1" s="2"/>
    </row>
    <row r="2" spans="1:9" s="1" customFormat="1" ht="15.95" customHeight="1">
      <c r="A2" s="3"/>
      <c r="B2" s="1274" t="s">
        <v>0</v>
      </c>
      <c r="C2" s="1274"/>
      <c r="D2" s="1274"/>
      <c r="E2" s="1274"/>
      <c r="F2" s="1274"/>
      <c r="G2" s="1274"/>
      <c r="H2" s="2"/>
      <c r="I2" s="2"/>
    </row>
    <row r="3" spans="1:9" s="1" customFormat="1" ht="15.95" customHeight="1">
      <c r="A3" s="3"/>
      <c r="B3" s="1274"/>
      <c r="C3" s="1274"/>
      <c r="D3" s="1274"/>
      <c r="E3" s="1274"/>
      <c r="F3" s="1274"/>
      <c r="G3" s="1274"/>
      <c r="H3" s="2"/>
      <c r="I3" s="2"/>
    </row>
    <row r="4" spans="1:9" s="1" customFormat="1" ht="30" customHeight="1">
      <c r="A4" s="3"/>
      <c r="B4" s="1275"/>
      <c r="C4" s="1277" t="s">
        <v>1</v>
      </c>
      <c r="D4" s="1279" t="s">
        <v>2</v>
      </c>
      <c r="E4" s="1281" t="s">
        <v>3</v>
      </c>
      <c r="F4" s="4"/>
      <c r="G4" s="5"/>
      <c r="H4" s="2"/>
      <c r="I4" s="2"/>
    </row>
    <row r="5" spans="1:9" s="1" customFormat="1" ht="30" customHeight="1">
      <c r="A5" s="6"/>
      <c r="B5" s="1276"/>
      <c r="C5" s="1278"/>
      <c r="D5" s="1280"/>
      <c r="E5" s="1282"/>
      <c r="F5" s="1283" t="s">
        <v>4</v>
      </c>
      <c r="G5" s="1284"/>
      <c r="H5" s="2"/>
      <c r="I5" s="2"/>
    </row>
    <row r="6" spans="1:9" s="1" customFormat="1" ht="15.95" customHeight="1">
      <c r="A6" s="7"/>
      <c r="B6" s="8"/>
      <c r="C6" s="9"/>
      <c r="D6" s="10"/>
      <c r="E6" s="11"/>
      <c r="F6" s="1267" t="s">
        <v>5</v>
      </c>
      <c r="G6" s="1268"/>
      <c r="H6" s="2"/>
      <c r="I6" s="2"/>
    </row>
    <row r="7" spans="1:9" s="1" customFormat="1" ht="15.95" customHeight="1">
      <c r="A7" s="7"/>
      <c r="B7" s="12"/>
      <c r="C7" s="9"/>
      <c r="D7" s="10"/>
      <c r="E7" s="11"/>
      <c r="F7" s="13"/>
      <c r="G7" s="171"/>
      <c r="H7" s="2"/>
      <c r="I7" s="2"/>
    </row>
    <row r="8" spans="1:9" s="1" customFormat="1" ht="15.95" customHeight="1">
      <c r="A8" s="7"/>
      <c r="B8" s="12"/>
      <c r="C8" s="9"/>
      <c r="D8" s="10"/>
      <c r="E8" s="11"/>
      <c r="F8" s="1269"/>
      <c r="G8" s="1270"/>
      <c r="H8" s="2"/>
      <c r="I8" s="2"/>
    </row>
    <row r="9" spans="1:9" s="1" customFormat="1" ht="15.95" customHeight="1">
      <c r="A9" s="7"/>
      <c r="B9" s="12"/>
      <c r="C9" s="15"/>
      <c r="D9" s="10"/>
      <c r="E9" s="11"/>
      <c r="F9" s="4"/>
      <c r="G9" s="16"/>
      <c r="H9" s="2"/>
      <c r="I9" s="2"/>
    </row>
    <row r="10" spans="1:9" s="1" customFormat="1" ht="15.95" customHeight="1">
      <c r="A10" s="17"/>
      <c r="B10" s="18"/>
      <c r="C10" s="9"/>
      <c r="D10" s="10"/>
      <c r="E10" s="11"/>
      <c r="F10" s="4"/>
      <c r="G10" s="16"/>
      <c r="H10" s="2"/>
      <c r="I10" s="2"/>
    </row>
    <row r="11" spans="1:9" s="1" customFormat="1" ht="20.100000000000001" customHeight="1">
      <c r="A11" s="3"/>
      <c r="B11" s="19"/>
      <c r="C11" s="20" t="s">
        <v>43</v>
      </c>
      <c r="D11" s="5"/>
      <c r="E11" s="4"/>
      <c r="F11" s="4"/>
      <c r="G11" s="5"/>
      <c r="H11" s="2"/>
      <c r="I11" s="2"/>
    </row>
    <row r="12" spans="1:9" s="1" customFormat="1" ht="60" customHeight="1">
      <c r="A12" s="21" t="s">
        <v>6</v>
      </c>
      <c r="B12" s="22" t="s">
        <v>7</v>
      </c>
      <c r="C12" s="22" t="s">
        <v>8</v>
      </c>
      <c r="D12" s="22" t="s">
        <v>9</v>
      </c>
      <c r="E12" s="23" t="s">
        <v>10</v>
      </c>
      <c r="F12" s="22" t="s">
        <v>11</v>
      </c>
      <c r="G12" s="23" t="s">
        <v>12</v>
      </c>
      <c r="H12" s="2"/>
      <c r="I12" s="2"/>
    </row>
    <row r="13" spans="1:9" s="1" customFormat="1" ht="20.100000000000001" customHeight="1">
      <c r="A13" s="24"/>
      <c r="B13" s="25"/>
      <c r="C13" s="26" t="s">
        <v>64</v>
      </c>
      <c r="D13" s="22"/>
      <c r="E13" s="23"/>
      <c r="F13" s="25"/>
      <c r="G13" s="23"/>
      <c r="H13" s="2"/>
      <c r="I13" s="2"/>
    </row>
    <row r="14" spans="1:9" s="19" customFormat="1" ht="15.95" customHeight="1">
      <c r="A14" s="24"/>
      <c r="B14" s="9"/>
      <c r="C14" s="27"/>
      <c r="D14" s="12"/>
      <c r="E14" s="28"/>
      <c r="F14" s="24"/>
      <c r="G14" s="28"/>
      <c r="H14" s="29"/>
      <c r="I14" s="30"/>
    </row>
    <row r="15" spans="1:9" s="19" customFormat="1" ht="15.95" customHeight="1">
      <c r="A15" s="31"/>
      <c r="B15" s="32">
        <v>100</v>
      </c>
      <c r="C15" s="1271" t="s">
        <v>65</v>
      </c>
      <c r="D15" s="1272"/>
      <c r="E15" s="28"/>
      <c r="F15" s="8"/>
      <c r="G15" s="28"/>
      <c r="H15" s="29"/>
      <c r="I15" s="30"/>
    </row>
    <row r="16" spans="1:9" s="19" customFormat="1" ht="15.95" customHeight="1">
      <c r="A16" s="31">
        <f>E16*F16</f>
        <v>667.524</v>
      </c>
      <c r="B16" s="8">
        <v>22</v>
      </c>
      <c r="C16" s="9" t="s">
        <v>15</v>
      </c>
      <c r="D16" s="8">
        <v>78</v>
      </c>
      <c r="E16" s="28">
        <f>B16*D16/1000</f>
        <v>1.716</v>
      </c>
      <c r="F16" s="31">
        <v>389</v>
      </c>
      <c r="G16" s="33">
        <f>E16</f>
        <v>1.716</v>
      </c>
      <c r="H16" s="29">
        <f>D16*B16/1000</f>
        <v>1.716</v>
      </c>
      <c r="I16" s="30">
        <f>G16*F16</f>
        <v>667.524</v>
      </c>
    </row>
    <row r="17" spans="1:15" s="40" customFormat="1" ht="15.95" customHeight="1">
      <c r="A17" s="31">
        <f t="shared" ref="A17:A21" si="0">E17*F17</f>
        <v>6.6000000000000005</v>
      </c>
      <c r="B17" s="8">
        <v>22</v>
      </c>
      <c r="C17" s="34" t="s">
        <v>16</v>
      </c>
      <c r="D17" s="35">
        <v>12</v>
      </c>
      <c r="E17" s="36">
        <f t="shared" ref="E17" si="1">D17*B17/1000</f>
        <v>0.26400000000000001</v>
      </c>
      <c r="F17" s="37">
        <v>25</v>
      </c>
      <c r="G17" s="33">
        <f>E17</f>
        <v>0.26400000000000001</v>
      </c>
      <c r="H17" s="38">
        <f t="shared" ref="H17" si="2">D17*B17/1000</f>
        <v>0.26400000000000001</v>
      </c>
      <c r="I17" s="39">
        <f t="shared" ref="I17" si="3">G17*F17</f>
        <v>6.6000000000000005</v>
      </c>
    </row>
    <row r="18" spans="1:15" s="40" customFormat="1" ht="15.95" customHeight="1">
      <c r="A18" s="31">
        <f t="shared" si="0"/>
        <v>78.804000000000002</v>
      </c>
      <c r="B18" s="8">
        <v>22</v>
      </c>
      <c r="C18" s="34" t="s">
        <v>46</v>
      </c>
      <c r="D18" s="35">
        <v>6</v>
      </c>
      <c r="E18" s="36">
        <f>D18*B18/1000</f>
        <v>0.13200000000000001</v>
      </c>
      <c r="F18" s="37">
        <v>597</v>
      </c>
      <c r="G18" s="33">
        <f>E18+E27</f>
        <v>0.24199999999999999</v>
      </c>
      <c r="H18" s="38">
        <f>D18*B18/1000</f>
        <v>0.13200000000000001</v>
      </c>
      <c r="I18" s="39">
        <f>G18*F18</f>
        <v>144.47399999999999</v>
      </c>
    </row>
    <row r="19" spans="1:15" s="48" customFormat="1" ht="15.95" customHeight="1">
      <c r="A19" s="31">
        <f t="shared" si="0"/>
        <v>7.7</v>
      </c>
      <c r="B19" s="8">
        <v>22</v>
      </c>
      <c r="C19" s="41" t="s">
        <v>18</v>
      </c>
      <c r="D19" s="42">
        <v>10</v>
      </c>
      <c r="E19" s="43">
        <f>D19*B19/1000</f>
        <v>0.22</v>
      </c>
      <c r="F19" s="44">
        <v>35</v>
      </c>
      <c r="G19" s="45">
        <f>E19</f>
        <v>0.22</v>
      </c>
      <c r="H19" s="46">
        <f t="shared" ref="H19" si="4">D19*B19/1000</f>
        <v>0.22</v>
      </c>
      <c r="I19" s="47">
        <f t="shared" ref="I19" si="5">G19*F19</f>
        <v>7.7</v>
      </c>
    </row>
    <row r="20" spans="1:15" s="19" customFormat="1" ht="15.95" customHeight="1">
      <c r="A20" s="31">
        <f t="shared" si="0"/>
        <v>33.660000000000004</v>
      </c>
      <c r="B20" s="8">
        <v>22</v>
      </c>
      <c r="C20" s="49" t="s">
        <v>27</v>
      </c>
      <c r="D20" s="8">
        <v>18</v>
      </c>
      <c r="E20" s="28">
        <f>D20*B20/1000</f>
        <v>0.39600000000000002</v>
      </c>
      <c r="F20" s="31">
        <v>85</v>
      </c>
      <c r="G20" s="55">
        <f>E20+E39</f>
        <v>1.012</v>
      </c>
      <c r="H20" s="29">
        <f>D20*B20/1000</f>
        <v>0.39600000000000002</v>
      </c>
      <c r="I20" s="30">
        <f>G20*F20</f>
        <v>86.02</v>
      </c>
    </row>
    <row r="21" spans="1:15" s="19" customFormat="1" ht="15.95" customHeight="1">
      <c r="A21" s="31">
        <f t="shared" si="0"/>
        <v>0.35199999999999998</v>
      </c>
      <c r="B21" s="8">
        <v>22</v>
      </c>
      <c r="C21" s="49" t="s">
        <v>20</v>
      </c>
      <c r="D21" s="8">
        <v>1</v>
      </c>
      <c r="E21" s="28">
        <f>B21*D21/1000</f>
        <v>2.1999999999999999E-2</v>
      </c>
      <c r="F21" s="31">
        <v>16</v>
      </c>
      <c r="G21" s="45">
        <f>E21+E28</f>
        <v>4.3999999999999997E-2</v>
      </c>
      <c r="H21" s="29">
        <f>D21*B21/1000</f>
        <v>2.1999999999999999E-2</v>
      </c>
      <c r="I21" s="30">
        <f>G21*F21</f>
        <v>0.70399999999999996</v>
      </c>
    </row>
    <row r="22" spans="1:15" s="19" customFormat="1" ht="15.95" customHeight="1">
      <c r="A22" s="31">
        <f>SUM(A16:A21)</f>
        <v>794.64</v>
      </c>
      <c r="B22" s="8"/>
      <c r="C22" s="50" t="s">
        <v>21</v>
      </c>
      <c r="D22" s="8"/>
      <c r="E22" s="28"/>
      <c r="F22" s="31"/>
      <c r="G22" s="45"/>
      <c r="H22" s="29">
        <f>D22*B22/1000</f>
        <v>0</v>
      </c>
      <c r="I22" s="30">
        <f>G22*F22</f>
        <v>0</v>
      </c>
    </row>
    <row r="23" spans="1:15" s="19" customFormat="1" ht="15.95" customHeight="1">
      <c r="A23" s="24">
        <f>A22/B16</f>
        <v>36.119999999999997</v>
      </c>
      <c r="B23" s="8"/>
      <c r="C23" s="50" t="s">
        <v>22</v>
      </c>
      <c r="D23" s="8"/>
      <c r="E23" s="28"/>
      <c r="F23" s="24">
        <f>A23</f>
        <v>36.119999999999997</v>
      </c>
      <c r="G23" s="45"/>
      <c r="H23" s="29">
        <f>D23*B23/1000</f>
        <v>0</v>
      </c>
      <c r="I23" s="30">
        <f>G23*F23</f>
        <v>0</v>
      </c>
    </row>
    <row r="24" spans="1:15" s="19" customFormat="1" ht="15.95" customHeight="1">
      <c r="A24" s="24"/>
      <c r="B24" s="8"/>
      <c r="C24" s="51"/>
      <c r="D24" s="12"/>
      <c r="E24" s="28"/>
      <c r="F24" s="24"/>
      <c r="G24" s="33"/>
      <c r="H24" s="29"/>
      <c r="I24" s="30"/>
    </row>
    <row r="25" spans="1:15" s="19" customFormat="1" ht="15.95" customHeight="1">
      <c r="A25" s="52"/>
      <c r="B25" s="32">
        <v>150</v>
      </c>
      <c r="C25" s="53" t="s">
        <v>66</v>
      </c>
      <c r="D25" s="9"/>
      <c r="E25" s="10"/>
      <c r="F25" s="54"/>
      <c r="G25" s="28"/>
      <c r="H25" s="29"/>
      <c r="I25" s="30"/>
      <c r="O25" s="19" t="s">
        <v>23</v>
      </c>
    </row>
    <row r="26" spans="1:15" s="19" customFormat="1" ht="15.95" customHeight="1">
      <c r="A26" s="31">
        <f t="shared" ref="A26:A28" si="6">E26*F26</f>
        <v>167.13400000000001</v>
      </c>
      <c r="B26" s="8">
        <v>22</v>
      </c>
      <c r="C26" s="49" t="s">
        <v>67</v>
      </c>
      <c r="D26" s="8">
        <v>71</v>
      </c>
      <c r="E26" s="28">
        <f>D26*B26/1000</f>
        <v>1.5620000000000001</v>
      </c>
      <c r="F26" s="31">
        <v>107</v>
      </c>
      <c r="G26" s="55">
        <f>E26</f>
        <v>1.5620000000000001</v>
      </c>
      <c r="H26" s="29">
        <f t="shared" ref="H26:H30" si="7">D26*B26/1000</f>
        <v>1.5620000000000001</v>
      </c>
      <c r="I26" s="30">
        <f t="shared" ref="I26:I30" si="8">G26*F26</f>
        <v>167.13400000000001</v>
      </c>
    </row>
    <row r="27" spans="1:15" s="40" customFormat="1" ht="15.95" customHeight="1">
      <c r="A27" s="31">
        <f t="shared" si="6"/>
        <v>65.67</v>
      </c>
      <c r="B27" s="8">
        <v>22</v>
      </c>
      <c r="C27" s="34" t="s">
        <v>46</v>
      </c>
      <c r="D27" s="35">
        <v>5</v>
      </c>
      <c r="E27" s="36">
        <f>D27*B27/1000</f>
        <v>0.11</v>
      </c>
      <c r="F27" s="37">
        <v>597</v>
      </c>
      <c r="G27" s="33"/>
      <c r="H27" s="38">
        <f>D27*B27/1000</f>
        <v>0.11</v>
      </c>
      <c r="I27" s="39">
        <f>G27*F27</f>
        <v>0</v>
      </c>
    </row>
    <row r="28" spans="1:15" s="19" customFormat="1" ht="15.95" customHeight="1">
      <c r="A28" s="31">
        <f t="shared" si="6"/>
        <v>0.35199999999999998</v>
      </c>
      <c r="B28" s="8">
        <v>22</v>
      </c>
      <c r="C28" s="49" t="s">
        <v>20</v>
      </c>
      <c r="D28" s="8">
        <v>1</v>
      </c>
      <c r="E28" s="28">
        <f>B28*D28/1000</f>
        <v>2.1999999999999999E-2</v>
      </c>
      <c r="F28" s="31">
        <v>16</v>
      </c>
      <c r="G28" s="33"/>
      <c r="H28" s="29">
        <f t="shared" si="7"/>
        <v>2.1999999999999999E-2</v>
      </c>
      <c r="I28" s="30">
        <f t="shared" si="8"/>
        <v>0</v>
      </c>
    </row>
    <row r="29" spans="1:15" s="19" customFormat="1" ht="15.95" customHeight="1">
      <c r="A29" s="31">
        <f>SUM(A26:A28)</f>
        <v>233.15600000000003</v>
      </c>
      <c r="B29" s="9"/>
      <c r="C29" s="9" t="s">
        <v>21</v>
      </c>
      <c r="D29" s="8"/>
      <c r="E29" s="28"/>
      <c r="F29" s="31"/>
      <c r="G29" s="10"/>
      <c r="H29" s="29">
        <f t="shared" si="7"/>
        <v>0</v>
      </c>
      <c r="I29" s="30">
        <f t="shared" si="8"/>
        <v>0</v>
      </c>
    </row>
    <row r="30" spans="1:15" s="19" customFormat="1" ht="15.95" customHeight="1">
      <c r="A30" s="24">
        <f>A29/B28</f>
        <v>10.598000000000001</v>
      </c>
      <c r="B30" s="15"/>
      <c r="C30" s="9" t="s">
        <v>22</v>
      </c>
      <c r="D30" s="8"/>
      <c r="E30" s="28"/>
      <c r="F30" s="24">
        <f>A30</f>
        <v>10.598000000000001</v>
      </c>
      <c r="G30" s="10"/>
      <c r="H30" s="29">
        <f t="shared" si="7"/>
        <v>0</v>
      </c>
      <c r="I30" s="30">
        <f t="shared" si="8"/>
        <v>0</v>
      </c>
    </row>
    <row r="31" spans="1:15" s="19" customFormat="1" ht="15.95" customHeight="1">
      <c r="A31" s="24"/>
      <c r="B31" s="8"/>
      <c r="C31" s="51"/>
      <c r="D31" s="12"/>
      <c r="E31" s="28"/>
      <c r="F31" s="24"/>
      <c r="G31" s="33"/>
      <c r="H31" s="29"/>
      <c r="I31" s="30"/>
    </row>
    <row r="32" spans="1:15" s="19" customFormat="1" ht="15.95" customHeight="1">
      <c r="A32" s="52"/>
      <c r="B32" s="32">
        <v>200</v>
      </c>
      <c r="C32" s="53" t="s">
        <v>68</v>
      </c>
      <c r="D32" s="9"/>
      <c r="E32" s="10"/>
      <c r="F32" s="54"/>
      <c r="G32" s="28"/>
      <c r="H32" s="29"/>
      <c r="I32" s="30"/>
      <c r="O32" s="19" t="s">
        <v>23</v>
      </c>
    </row>
    <row r="33" spans="1:9" s="19" customFormat="1" ht="15.95" customHeight="1">
      <c r="A33" s="31">
        <f>E33*F33</f>
        <v>28.6</v>
      </c>
      <c r="B33" s="8">
        <v>22</v>
      </c>
      <c r="C33" s="49" t="s">
        <v>69</v>
      </c>
      <c r="D33" s="8">
        <v>20</v>
      </c>
      <c r="E33" s="28">
        <f>D33*B33/1000</f>
        <v>0.44</v>
      </c>
      <c r="F33" s="31">
        <v>65</v>
      </c>
      <c r="G33" s="55">
        <f>E33</f>
        <v>0.44</v>
      </c>
      <c r="H33" s="29">
        <f>D33*B33/1000</f>
        <v>0.44</v>
      </c>
      <c r="I33" s="30">
        <f>G33*F33</f>
        <v>28.6</v>
      </c>
    </row>
    <row r="34" spans="1:9" s="19" customFormat="1" ht="15.95" customHeight="1">
      <c r="A34" s="31">
        <f>E34*F34</f>
        <v>32.78</v>
      </c>
      <c r="B34" s="8">
        <v>22</v>
      </c>
      <c r="C34" s="49" t="s">
        <v>36</v>
      </c>
      <c r="D34" s="8">
        <v>20</v>
      </c>
      <c r="E34" s="28">
        <f>D34*B34/1000</f>
        <v>0.44</v>
      </c>
      <c r="F34" s="31">
        <v>74.5</v>
      </c>
      <c r="G34" s="55">
        <f>E34</f>
        <v>0.44</v>
      </c>
      <c r="H34" s="29">
        <f>D34*B34/1000</f>
        <v>0.44</v>
      </c>
      <c r="I34" s="30">
        <f>G34*F34</f>
        <v>32.78</v>
      </c>
    </row>
    <row r="35" spans="1:9" s="19" customFormat="1" ht="15.95" customHeight="1">
      <c r="A35" s="31">
        <f>SUM(A33:A34)</f>
        <v>61.38</v>
      </c>
      <c r="B35" s="9"/>
      <c r="C35" s="9" t="s">
        <v>21</v>
      </c>
      <c r="D35" s="8"/>
      <c r="E35" s="28"/>
      <c r="F35" s="31"/>
      <c r="G35" s="10"/>
      <c r="H35" s="29">
        <f>D35*B35/1000</f>
        <v>0</v>
      </c>
      <c r="I35" s="30">
        <f>G35*F35</f>
        <v>0</v>
      </c>
    </row>
    <row r="36" spans="1:9" s="19" customFormat="1" ht="15.95" customHeight="1">
      <c r="A36" s="24">
        <f>A35/B33</f>
        <v>2.79</v>
      </c>
      <c r="B36" s="15"/>
      <c r="C36" s="9" t="s">
        <v>22</v>
      </c>
      <c r="D36" s="8"/>
      <c r="E36" s="28"/>
      <c r="F36" s="24">
        <f>A36</f>
        <v>2.79</v>
      </c>
      <c r="G36" s="10"/>
      <c r="H36" s="29">
        <f>D36*B36/1000</f>
        <v>0</v>
      </c>
      <c r="I36" s="30">
        <f>G36*F36</f>
        <v>0</v>
      </c>
    </row>
    <row r="37" spans="1:9" s="19" customFormat="1" ht="15.95" customHeight="1">
      <c r="A37" s="24"/>
      <c r="B37" s="15"/>
      <c r="C37" s="9"/>
      <c r="D37" s="8"/>
      <c r="E37" s="28"/>
      <c r="F37" s="24"/>
      <c r="G37" s="10"/>
      <c r="H37" s="29"/>
      <c r="I37" s="30"/>
    </row>
    <row r="38" spans="1:9" s="19" customFormat="1" ht="15.95" customHeight="1">
      <c r="A38" s="52"/>
      <c r="B38" s="32">
        <v>28</v>
      </c>
      <c r="C38" s="53" t="s">
        <v>26</v>
      </c>
      <c r="D38" s="9"/>
      <c r="E38" s="10"/>
      <c r="F38" s="54"/>
      <c r="G38" s="10"/>
      <c r="H38" s="29"/>
      <c r="I38" s="30"/>
    </row>
    <row r="39" spans="1:9" s="19" customFormat="1" ht="15.95" customHeight="1">
      <c r="A39" s="31">
        <f>E39*F39</f>
        <v>52.36</v>
      </c>
      <c r="B39" s="8">
        <v>22</v>
      </c>
      <c r="C39" s="49" t="s">
        <v>27</v>
      </c>
      <c r="D39" s="8">
        <v>28</v>
      </c>
      <c r="E39" s="28">
        <f>D39*B39/1000</f>
        <v>0.61599999999999999</v>
      </c>
      <c r="F39" s="31">
        <v>85</v>
      </c>
      <c r="G39" s="55"/>
      <c r="H39" s="29">
        <f>D39*B39/1000</f>
        <v>0.61599999999999999</v>
      </c>
      <c r="I39" s="30">
        <f>G39*F39</f>
        <v>0</v>
      </c>
    </row>
    <row r="40" spans="1:9" s="19" customFormat="1" ht="15.95" customHeight="1">
      <c r="A40" s="31">
        <f>SUM(A39)</f>
        <v>52.36</v>
      </c>
      <c r="B40" s="9"/>
      <c r="C40" s="9" t="s">
        <v>21</v>
      </c>
      <c r="D40" s="8"/>
      <c r="E40" s="28"/>
      <c r="F40" s="31"/>
      <c r="G40" s="10"/>
      <c r="H40" s="29">
        <f>D40*B40/1000</f>
        <v>0</v>
      </c>
      <c r="I40" s="30">
        <f>G40*F40</f>
        <v>0</v>
      </c>
    </row>
    <row r="41" spans="1:9" s="19" customFormat="1" ht="15.95" customHeight="1">
      <c r="A41" s="24">
        <f>A40/B39</f>
        <v>2.38</v>
      </c>
      <c r="B41" s="15"/>
      <c r="C41" s="9" t="s">
        <v>22</v>
      </c>
      <c r="D41" s="8"/>
      <c r="E41" s="28"/>
      <c r="F41" s="24">
        <f>A41</f>
        <v>2.38</v>
      </c>
      <c r="G41" s="10"/>
      <c r="H41" s="29">
        <f>D41*B41/1000</f>
        <v>0</v>
      </c>
      <c r="I41" s="30">
        <f>G41*F41</f>
        <v>0</v>
      </c>
    </row>
    <row r="42" spans="1:9" s="19" customFormat="1" ht="15.95" customHeight="1">
      <c r="A42" s="24"/>
      <c r="B42" s="15"/>
      <c r="C42" s="9"/>
      <c r="D42" s="8"/>
      <c r="E42" s="28"/>
      <c r="F42" s="24"/>
      <c r="G42" s="10"/>
      <c r="H42" s="29"/>
      <c r="I42" s="30"/>
    </row>
    <row r="43" spans="1:9" s="19" customFormat="1" ht="15.95" customHeight="1">
      <c r="A43" s="52"/>
      <c r="B43" s="32">
        <v>28</v>
      </c>
      <c r="C43" s="53" t="s">
        <v>28</v>
      </c>
      <c r="D43" s="9"/>
      <c r="E43" s="10"/>
      <c r="F43" s="54"/>
      <c r="G43" s="10"/>
      <c r="H43" s="29"/>
      <c r="I43" s="30"/>
    </row>
    <row r="44" spans="1:9" s="19" customFormat="1" ht="15.95" customHeight="1">
      <c r="A44" s="31">
        <f>E44*F44</f>
        <v>46.464880000000001</v>
      </c>
      <c r="B44" s="8">
        <v>22</v>
      </c>
      <c r="C44" s="49" t="s">
        <v>29</v>
      </c>
      <c r="D44" s="8">
        <v>27.79</v>
      </c>
      <c r="E44" s="28">
        <f>D44*B44/1000</f>
        <v>0.61138000000000003</v>
      </c>
      <c r="F44" s="31">
        <v>76</v>
      </c>
      <c r="G44" s="55">
        <f>E44</f>
        <v>0.61138000000000003</v>
      </c>
      <c r="H44" s="29">
        <f>D44*B44/1000</f>
        <v>0.61138000000000003</v>
      </c>
      <c r="I44" s="30">
        <f>G44*F44</f>
        <v>46.464880000000001</v>
      </c>
    </row>
    <row r="45" spans="1:9" s="19" customFormat="1" ht="15.95" customHeight="1">
      <c r="A45" s="31">
        <f>SUM(A44)</f>
        <v>46.464880000000001</v>
      </c>
      <c r="B45" s="9"/>
      <c r="C45" s="9" t="s">
        <v>21</v>
      </c>
      <c r="D45" s="8"/>
      <c r="E45" s="28"/>
      <c r="F45" s="31"/>
      <c r="G45" s="10"/>
      <c r="H45" s="29">
        <f>D45*B45/1000</f>
        <v>0</v>
      </c>
      <c r="I45" s="30">
        <f>G45*F45</f>
        <v>0</v>
      </c>
    </row>
    <row r="46" spans="1:9" s="19" customFormat="1" ht="15.95" customHeight="1">
      <c r="A46" s="24">
        <f>A45/B44</f>
        <v>2.1120399999999999</v>
      </c>
      <c r="B46" s="15"/>
      <c r="C46" s="9" t="s">
        <v>22</v>
      </c>
      <c r="D46" s="8"/>
      <c r="E46" s="28"/>
      <c r="F46" s="24">
        <f>A46</f>
        <v>2.1120399999999999</v>
      </c>
      <c r="G46" s="10"/>
      <c r="H46" s="29">
        <f>D46*B46/1000</f>
        <v>0</v>
      </c>
      <c r="I46" s="30">
        <f>G46*F46</f>
        <v>0</v>
      </c>
    </row>
    <row r="47" spans="1:9" s="19" customFormat="1" ht="15.95" customHeight="1">
      <c r="A47" s="24"/>
      <c r="B47" s="15"/>
      <c r="C47" s="9"/>
      <c r="D47" s="8"/>
      <c r="E47" s="28"/>
      <c r="F47" s="24"/>
      <c r="G47" s="10"/>
      <c r="H47" s="29"/>
      <c r="I47" s="30"/>
    </row>
    <row r="48" spans="1:9" s="19" customFormat="1" ht="15.95" customHeight="1">
      <c r="A48" s="24">
        <f>A45+A40+A35+A22+A29</f>
        <v>1188.0008800000001</v>
      </c>
      <c r="B48" s="9"/>
      <c r="C48" s="15" t="s">
        <v>30</v>
      </c>
      <c r="D48" s="9"/>
      <c r="E48" s="10"/>
      <c r="F48" s="24">
        <f>F49*B44</f>
        <v>1188.0008800000001</v>
      </c>
      <c r="G48" s="10"/>
      <c r="H48" s="7"/>
      <c r="I48" s="30">
        <f>SUM(I14:I47)</f>
        <v>1188.0008799999998</v>
      </c>
    </row>
    <row r="49" spans="1:9" s="19" customFormat="1" ht="15.95" customHeight="1">
      <c r="A49" s="24">
        <f>A48/B44</f>
        <v>54.000040000000006</v>
      </c>
      <c r="B49" s="9"/>
      <c r="C49" s="15" t="s">
        <v>22</v>
      </c>
      <c r="D49" s="9"/>
      <c r="E49" s="10"/>
      <c r="F49" s="24">
        <f>A49</f>
        <v>54.000040000000006</v>
      </c>
      <c r="G49" s="10"/>
      <c r="H49" s="29"/>
      <c r="I49" s="30"/>
    </row>
    <row r="50" spans="1:9" s="19" customFormat="1" ht="15.95" customHeight="1">
      <c r="C50" s="1273" t="s">
        <v>31</v>
      </c>
      <c r="D50" s="1273"/>
      <c r="E50" s="1273"/>
      <c r="F50" s="1273"/>
      <c r="G50" s="1273"/>
      <c r="H50" s="56"/>
      <c r="I50" s="2"/>
    </row>
    <row r="51" spans="1:9" s="19" customFormat="1" ht="15.95" customHeight="1">
      <c r="C51" s="1273" t="s">
        <v>32</v>
      </c>
      <c r="D51" s="1273"/>
      <c r="E51" s="1273"/>
      <c r="F51" s="1273"/>
      <c r="G51" s="1273"/>
      <c r="H51" s="56"/>
      <c r="I51" s="2"/>
    </row>
    <row r="52" spans="1:9" s="19" customFormat="1" ht="15.95" customHeight="1">
      <c r="B52" s="57"/>
      <c r="C52" s="57" t="s">
        <v>33</v>
      </c>
      <c r="D52" s="57"/>
      <c r="E52" s="57"/>
      <c r="F52" s="57"/>
      <c r="G52" s="57"/>
      <c r="H52" s="2"/>
      <c r="I52" s="2"/>
    </row>
    <row r="53" spans="1:9" s="1" customFormat="1"/>
  </sheetData>
  <mergeCells count="12">
    <mergeCell ref="B2:G2"/>
    <mergeCell ref="B3:G3"/>
    <mergeCell ref="B4:B5"/>
    <mergeCell ref="C4:C5"/>
    <mergeCell ref="D4:D5"/>
    <mergeCell ref="E4:E5"/>
    <mergeCell ref="F5:G5"/>
    <mergeCell ref="F6:G6"/>
    <mergeCell ref="F8:G8"/>
    <mergeCell ref="C15:D15"/>
    <mergeCell ref="C50:G50"/>
    <mergeCell ref="C51:G51"/>
  </mergeCells>
  <pageMargins left="0.7" right="0.7" top="0.75" bottom="0.75" header="0.3" footer="0.3"/>
  <pageSetup paperSize="9" scale="68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50"/>
  <sheetViews>
    <sheetView view="pageBreakPreview" topLeftCell="A10" zoomScale="84" zoomScaleSheetLayoutView="84" workbookViewId="0">
      <selection activeCell="H60" sqref="H60"/>
    </sheetView>
  </sheetViews>
  <sheetFormatPr defaultRowHeight="15"/>
  <cols>
    <col min="1" max="1" width="12.7109375" style="146" customWidth="1"/>
    <col min="2" max="2" width="10.7109375" style="146" customWidth="1"/>
    <col min="3" max="3" width="50.7109375" style="146" customWidth="1"/>
    <col min="4" max="4" width="10.7109375" style="146" customWidth="1"/>
    <col min="5" max="7" width="12.7109375" style="146" customWidth="1"/>
    <col min="8" max="8" width="10.7109375" style="146" customWidth="1"/>
    <col min="9" max="9" width="12.7109375" style="146" customWidth="1"/>
    <col min="10" max="16384" width="9.140625" style="146"/>
  </cols>
  <sheetData>
    <row r="1" spans="1:9" s="59" customFormat="1" ht="15.95" customHeight="1">
      <c r="H1" s="60"/>
      <c r="I1" s="60"/>
    </row>
    <row r="2" spans="1:9" s="59" customFormat="1" ht="15.95" customHeight="1">
      <c r="A2" s="61"/>
      <c r="B2" s="1290" t="s">
        <v>0</v>
      </c>
      <c r="C2" s="1290"/>
      <c r="D2" s="1290"/>
      <c r="E2" s="1290"/>
      <c r="F2" s="1290"/>
      <c r="G2" s="1290"/>
      <c r="H2" s="60"/>
      <c r="I2" s="60"/>
    </row>
    <row r="3" spans="1:9" s="59" customFormat="1" ht="15.95" customHeight="1">
      <c r="A3" s="61"/>
      <c r="B3" s="1290"/>
      <c r="C3" s="1290"/>
      <c r="D3" s="1290"/>
      <c r="E3" s="1290"/>
      <c r="F3" s="1290"/>
      <c r="G3" s="1290"/>
      <c r="H3" s="60"/>
      <c r="I3" s="60"/>
    </row>
    <row r="4" spans="1:9" s="59" customFormat="1" ht="30" customHeight="1">
      <c r="A4" s="61"/>
      <c r="B4" s="1291"/>
      <c r="C4" s="1293" t="s">
        <v>1</v>
      </c>
      <c r="D4" s="1295" t="s">
        <v>2</v>
      </c>
      <c r="E4" s="1297" t="s">
        <v>3</v>
      </c>
      <c r="F4" s="62"/>
      <c r="G4" s="63"/>
      <c r="H4" s="60"/>
      <c r="I4" s="60"/>
    </row>
    <row r="5" spans="1:9" s="59" customFormat="1" ht="30" customHeight="1">
      <c r="A5" s="64"/>
      <c r="B5" s="1292"/>
      <c r="C5" s="1294"/>
      <c r="D5" s="1296"/>
      <c r="E5" s="1298"/>
      <c r="F5" s="1299" t="s">
        <v>4</v>
      </c>
      <c r="G5" s="1300"/>
      <c r="H5" s="60"/>
      <c r="I5" s="60"/>
    </row>
    <row r="6" spans="1:9" s="59" customFormat="1" ht="15.95" customHeight="1">
      <c r="A6" s="65"/>
      <c r="B6" s="66"/>
      <c r="C6" s="67"/>
      <c r="D6" s="68"/>
      <c r="E6" s="69"/>
      <c r="F6" s="1285" t="s">
        <v>5</v>
      </c>
      <c r="G6" s="1286"/>
      <c r="H6" s="60"/>
      <c r="I6" s="60"/>
    </row>
    <row r="7" spans="1:9" s="59" customFormat="1" ht="15.95" customHeight="1">
      <c r="A7" s="65"/>
      <c r="B7" s="70"/>
      <c r="C7" s="67"/>
      <c r="D7" s="68"/>
      <c r="E7" s="69"/>
      <c r="F7" s="71"/>
      <c r="G7" s="172"/>
      <c r="H7" s="60"/>
      <c r="I7" s="60"/>
    </row>
    <row r="8" spans="1:9" s="59" customFormat="1" ht="15.95" customHeight="1">
      <c r="A8" s="65"/>
      <c r="B8" s="70"/>
      <c r="C8" s="67"/>
      <c r="D8" s="68"/>
      <c r="E8" s="69"/>
      <c r="F8" s="1287"/>
      <c r="G8" s="1288"/>
      <c r="H8" s="60"/>
      <c r="I8" s="60"/>
    </row>
    <row r="9" spans="1:9" s="59" customFormat="1" ht="15.95" customHeight="1">
      <c r="A9" s="65"/>
      <c r="B9" s="70"/>
      <c r="C9" s="73"/>
      <c r="D9" s="68"/>
      <c r="E9" s="69"/>
      <c r="F9" s="62"/>
      <c r="G9" s="74"/>
      <c r="H9" s="60"/>
      <c r="I9" s="60"/>
    </row>
    <row r="10" spans="1:9" s="59" customFormat="1" ht="15.95" customHeight="1">
      <c r="A10" s="75"/>
      <c r="B10" s="76"/>
      <c r="C10" s="67"/>
      <c r="D10" s="68"/>
      <c r="E10" s="69"/>
      <c r="F10" s="62"/>
      <c r="G10" s="74"/>
      <c r="H10" s="60"/>
      <c r="I10" s="60"/>
    </row>
    <row r="11" spans="1:9" s="59" customFormat="1" ht="20.100000000000001" customHeight="1">
      <c r="A11" s="61"/>
      <c r="B11" s="77"/>
      <c r="C11" s="78" t="s">
        <v>41</v>
      </c>
      <c r="D11" s="63"/>
      <c r="E11" s="62"/>
      <c r="F11" s="62"/>
      <c r="G11" s="63"/>
      <c r="H11" s="60"/>
      <c r="I11" s="60"/>
    </row>
    <row r="12" spans="1:9" s="59" customFormat="1" ht="60" customHeight="1">
      <c r="A12" s="79" t="s">
        <v>6</v>
      </c>
      <c r="B12" s="80" t="s">
        <v>7</v>
      </c>
      <c r="C12" s="80" t="s">
        <v>8</v>
      </c>
      <c r="D12" s="80" t="s">
        <v>9</v>
      </c>
      <c r="E12" s="81" t="s">
        <v>10</v>
      </c>
      <c r="F12" s="80" t="s">
        <v>11</v>
      </c>
      <c r="G12" s="81" t="s">
        <v>12</v>
      </c>
      <c r="H12" s="60"/>
      <c r="I12" s="60"/>
    </row>
    <row r="13" spans="1:9" s="59" customFormat="1" ht="20.100000000000001" customHeight="1">
      <c r="A13" s="82"/>
      <c r="B13" s="83"/>
      <c r="C13" s="84" t="s">
        <v>64</v>
      </c>
      <c r="D13" s="80"/>
      <c r="E13" s="81"/>
      <c r="F13" s="83"/>
      <c r="G13" s="81"/>
      <c r="H13" s="60"/>
      <c r="I13" s="60"/>
    </row>
    <row r="14" spans="1:9" s="77" customFormat="1" ht="15.95" customHeight="1">
      <c r="A14" s="82"/>
      <c r="B14" s="67"/>
      <c r="C14" s="85"/>
      <c r="D14" s="70"/>
      <c r="E14" s="86"/>
      <c r="F14" s="82"/>
      <c r="G14" s="86"/>
      <c r="H14" s="87"/>
      <c r="I14" s="88"/>
    </row>
    <row r="15" spans="1:9" s="98" customFormat="1" ht="15.95" customHeight="1">
      <c r="A15" s="89"/>
      <c r="B15" s="90">
        <v>200</v>
      </c>
      <c r="C15" s="91" t="s">
        <v>70</v>
      </c>
      <c r="D15" s="92"/>
      <c r="E15" s="93"/>
      <c r="F15" s="94"/>
      <c r="G15" s="95"/>
      <c r="H15" s="96"/>
      <c r="I15" s="97"/>
    </row>
    <row r="16" spans="1:9" s="98" customFormat="1" ht="15.95" customHeight="1">
      <c r="A16" s="89">
        <f t="shared" ref="A16:A20" si="0">E16*F16</f>
        <v>1.085</v>
      </c>
      <c r="B16" s="99">
        <v>1</v>
      </c>
      <c r="C16" s="92" t="s">
        <v>71</v>
      </c>
      <c r="D16" s="99">
        <v>31</v>
      </c>
      <c r="E16" s="95">
        <f t="shared" ref="E16:E20" si="1">D16*B16/1000</f>
        <v>3.1E-2</v>
      </c>
      <c r="F16" s="89">
        <v>35</v>
      </c>
      <c r="G16" s="100">
        <f>E16</f>
        <v>3.1E-2</v>
      </c>
      <c r="H16" s="96">
        <f t="shared" ref="H16:H22" si="2">D16*B16/1000</f>
        <v>3.1E-2</v>
      </c>
      <c r="I16" s="97">
        <f>G16*F16</f>
        <v>1.085</v>
      </c>
    </row>
    <row r="17" spans="1:15" s="98" customFormat="1" ht="15.95" customHeight="1">
      <c r="A17" s="89">
        <f t="shared" si="0"/>
        <v>2.9849999999999999</v>
      </c>
      <c r="B17" s="99">
        <v>1</v>
      </c>
      <c r="C17" s="92" t="s">
        <v>34</v>
      </c>
      <c r="D17" s="99">
        <v>5</v>
      </c>
      <c r="E17" s="95">
        <f t="shared" si="1"/>
        <v>5.0000000000000001E-3</v>
      </c>
      <c r="F17" s="89">
        <v>597</v>
      </c>
      <c r="G17" s="101">
        <f>E17</f>
        <v>5.0000000000000001E-3</v>
      </c>
      <c r="H17" s="96">
        <f t="shared" si="2"/>
        <v>5.0000000000000001E-3</v>
      </c>
      <c r="I17" s="97">
        <f t="shared" ref="I17:I22" si="3">G17*F17</f>
        <v>2.9849999999999999</v>
      </c>
    </row>
    <row r="18" spans="1:15" s="98" customFormat="1" ht="15.95" customHeight="1">
      <c r="A18" s="89">
        <f t="shared" si="0"/>
        <v>9.89</v>
      </c>
      <c r="B18" s="99">
        <v>1</v>
      </c>
      <c r="C18" s="92" t="s">
        <v>35</v>
      </c>
      <c r="D18" s="99">
        <v>23</v>
      </c>
      <c r="E18" s="95">
        <f t="shared" si="1"/>
        <v>2.3E-2</v>
      </c>
      <c r="F18" s="89">
        <v>430</v>
      </c>
      <c r="G18" s="100">
        <f>E18</f>
        <v>2.3E-2</v>
      </c>
      <c r="H18" s="96">
        <f t="shared" si="2"/>
        <v>2.3E-2</v>
      </c>
      <c r="I18" s="97">
        <f t="shared" si="3"/>
        <v>9.89</v>
      </c>
    </row>
    <row r="19" spans="1:15" s="109" customFormat="1" ht="15.95" customHeight="1">
      <c r="A19" s="89">
        <f t="shared" si="0"/>
        <v>0.3725</v>
      </c>
      <c r="B19" s="99">
        <v>1</v>
      </c>
      <c r="C19" s="102" t="s">
        <v>36</v>
      </c>
      <c r="D19" s="103">
        <v>5</v>
      </c>
      <c r="E19" s="104">
        <f t="shared" si="1"/>
        <v>5.0000000000000001E-3</v>
      </c>
      <c r="F19" s="105">
        <v>74.5</v>
      </c>
      <c r="G19" s="106">
        <f>E19+E26</f>
        <v>0.02</v>
      </c>
      <c r="H19" s="107">
        <f t="shared" si="2"/>
        <v>5.0000000000000001E-3</v>
      </c>
      <c r="I19" s="108">
        <f t="shared" si="3"/>
        <v>1.49</v>
      </c>
    </row>
    <row r="20" spans="1:15" s="98" customFormat="1" ht="15.95" customHeight="1">
      <c r="A20" s="89">
        <f t="shared" si="0"/>
        <v>1.6E-2</v>
      </c>
      <c r="B20" s="99">
        <v>1</v>
      </c>
      <c r="C20" s="92" t="s">
        <v>37</v>
      </c>
      <c r="D20" s="99">
        <v>1</v>
      </c>
      <c r="E20" s="95">
        <f t="shared" si="1"/>
        <v>1E-3</v>
      </c>
      <c r="F20" s="89">
        <v>16</v>
      </c>
      <c r="G20" s="101">
        <f>E20</f>
        <v>1E-3</v>
      </c>
      <c r="H20" s="96">
        <f t="shared" si="2"/>
        <v>1E-3</v>
      </c>
      <c r="I20" s="97">
        <f t="shared" si="3"/>
        <v>1.6E-2</v>
      </c>
    </row>
    <row r="21" spans="1:15" s="98" customFormat="1" ht="15.95" customHeight="1">
      <c r="A21" s="89">
        <f>SUM(A16:A20)</f>
        <v>14.348500000000001</v>
      </c>
      <c r="B21" s="99"/>
      <c r="C21" s="92" t="s">
        <v>21</v>
      </c>
      <c r="D21" s="99"/>
      <c r="E21" s="95"/>
      <c r="F21" s="89"/>
      <c r="G21" s="101"/>
      <c r="H21" s="96">
        <f t="shared" si="2"/>
        <v>0</v>
      </c>
      <c r="I21" s="97">
        <f t="shared" si="3"/>
        <v>0</v>
      </c>
    </row>
    <row r="22" spans="1:15" s="98" customFormat="1" ht="15.95" customHeight="1">
      <c r="A22" s="110">
        <f>A21/B20</f>
        <v>14.348500000000001</v>
      </c>
      <c r="B22" s="92"/>
      <c r="C22" s="92" t="s">
        <v>22</v>
      </c>
      <c r="D22" s="99"/>
      <c r="E22" s="95"/>
      <c r="F22" s="110">
        <f>A22</f>
        <v>14.348500000000001</v>
      </c>
      <c r="G22" s="101"/>
      <c r="H22" s="96">
        <f t="shared" si="2"/>
        <v>0</v>
      </c>
      <c r="I22" s="97">
        <f t="shared" si="3"/>
        <v>0</v>
      </c>
    </row>
    <row r="23" spans="1:15" s="98" customFormat="1" ht="15.95" customHeight="1">
      <c r="A23" s="110"/>
      <c r="B23" s="92"/>
      <c r="C23" s="92"/>
      <c r="D23" s="99"/>
      <c r="E23" s="95"/>
      <c r="F23" s="110"/>
      <c r="G23" s="101"/>
      <c r="H23" s="96"/>
      <c r="I23" s="97"/>
    </row>
    <row r="24" spans="1:15" s="109" customFormat="1" ht="15.95" customHeight="1">
      <c r="A24" s="111"/>
      <c r="B24" s="112">
        <v>200</v>
      </c>
      <c r="C24" s="113" t="s">
        <v>38</v>
      </c>
      <c r="D24" s="114"/>
      <c r="E24" s="115"/>
      <c r="F24" s="116"/>
      <c r="G24" s="104"/>
      <c r="H24" s="107"/>
      <c r="I24" s="108"/>
      <c r="O24" s="109" t="s">
        <v>23</v>
      </c>
    </row>
    <row r="25" spans="1:15" s="109" customFormat="1" ht="15.95" customHeight="1">
      <c r="A25" s="105">
        <f>E25*F25</f>
        <v>0.47500000000000003</v>
      </c>
      <c r="B25" s="103">
        <v>1</v>
      </c>
      <c r="C25" s="102" t="s">
        <v>39</v>
      </c>
      <c r="D25" s="103">
        <v>1</v>
      </c>
      <c r="E25" s="104">
        <f>D25*B25/1000</f>
        <v>1E-3</v>
      </c>
      <c r="F25" s="105">
        <v>475</v>
      </c>
      <c r="G25" s="106">
        <f>E25+E43</f>
        <v>1E-3</v>
      </c>
      <c r="H25" s="107">
        <f>D25*B25/1000</f>
        <v>1E-3</v>
      </c>
      <c r="I25" s="108">
        <f>G25*F25</f>
        <v>0.47500000000000003</v>
      </c>
    </row>
    <row r="26" spans="1:15" s="109" customFormat="1" ht="15.95" customHeight="1">
      <c r="A26" s="105">
        <f>E26*F26</f>
        <v>1.1174999999999999</v>
      </c>
      <c r="B26" s="103">
        <v>1</v>
      </c>
      <c r="C26" s="102" t="s">
        <v>36</v>
      </c>
      <c r="D26" s="103">
        <v>15</v>
      </c>
      <c r="E26" s="104">
        <f>D26*B26/1000</f>
        <v>1.4999999999999999E-2</v>
      </c>
      <c r="F26" s="105">
        <v>74.5</v>
      </c>
      <c r="G26" s="106"/>
      <c r="H26" s="107">
        <f>D26*B26/1000</f>
        <v>1.4999999999999999E-2</v>
      </c>
      <c r="I26" s="108">
        <f>G26*F26</f>
        <v>0</v>
      </c>
    </row>
    <row r="27" spans="1:15" s="109" customFormat="1" ht="15.95" customHeight="1">
      <c r="A27" s="105">
        <f>SUM(A25:A26)</f>
        <v>1.5925</v>
      </c>
      <c r="B27" s="114"/>
      <c r="C27" s="114" t="s">
        <v>21</v>
      </c>
      <c r="D27" s="103"/>
      <c r="E27" s="104"/>
      <c r="F27" s="105"/>
      <c r="G27" s="115"/>
      <c r="H27" s="107">
        <f>D27*B27/1000</f>
        <v>0</v>
      </c>
      <c r="I27" s="108">
        <f>G27*F27</f>
        <v>0</v>
      </c>
    </row>
    <row r="28" spans="1:15" s="109" customFormat="1" ht="15.95" customHeight="1">
      <c r="A28" s="117">
        <f>A27/B25</f>
        <v>1.5925</v>
      </c>
      <c r="B28" s="118"/>
      <c r="C28" s="114" t="s">
        <v>22</v>
      </c>
      <c r="D28" s="103"/>
      <c r="E28" s="104"/>
      <c r="F28" s="117">
        <f>A28</f>
        <v>1.5925</v>
      </c>
      <c r="G28" s="115"/>
      <c r="H28" s="107">
        <f>D28*B28/1000</f>
        <v>0</v>
      </c>
      <c r="I28" s="108">
        <f>G28*F28</f>
        <v>0</v>
      </c>
    </row>
    <row r="29" spans="1:15" s="109" customFormat="1" ht="15.95" customHeight="1">
      <c r="A29" s="117"/>
      <c r="B29" s="114"/>
      <c r="C29" s="119"/>
      <c r="D29" s="120"/>
      <c r="E29" s="104"/>
      <c r="F29" s="117"/>
      <c r="G29" s="104"/>
      <c r="H29" s="107"/>
      <c r="I29" s="108"/>
    </row>
    <row r="30" spans="1:15" s="129" customFormat="1" ht="15.95" customHeight="1">
      <c r="A30" s="121"/>
      <c r="B30" s="122">
        <v>30</v>
      </c>
      <c r="C30" s="123" t="s">
        <v>40</v>
      </c>
      <c r="D30" s="124"/>
      <c r="E30" s="125"/>
      <c r="F30" s="126"/>
      <c r="G30" s="125"/>
      <c r="H30" s="127"/>
      <c r="I30" s="128"/>
    </row>
    <row r="31" spans="1:15" s="129" customFormat="1" ht="15.95" customHeight="1">
      <c r="A31" s="130">
        <f>E31*F31</f>
        <v>2.847</v>
      </c>
      <c r="B31" s="131">
        <v>1</v>
      </c>
      <c r="C31" s="132" t="s">
        <v>40</v>
      </c>
      <c r="D31" s="131">
        <v>30</v>
      </c>
      <c r="E31" s="133">
        <f>D31*B31/1000</f>
        <v>0.03</v>
      </c>
      <c r="F31" s="130">
        <v>94.9</v>
      </c>
      <c r="G31" s="134">
        <f>E31+E49</f>
        <v>0.03</v>
      </c>
      <c r="H31" s="127">
        <f>D31*B31/1000</f>
        <v>0.03</v>
      </c>
      <c r="I31" s="128">
        <f>G31*F31</f>
        <v>2.847</v>
      </c>
    </row>
    <row r="32" spans="1:15" s="129" customFormat="1" ht="15.95" customHeight="1">
      <c r="A32" s="130">
        <f>SUM(A31)</f>
        <v>2.847</v>
      </c>
      <c r="B32" s="124"/>
      <c r="C32" s="124" t="s">
        <v>21</v>
      </c>
      <c r="D32" s="131"/>
      <c r="E32" s="133"/>
      <c r="F32" s="130"/>
      <c r="G32" s="125"/>
      <c r="H32" s="127">
        <f>D32*B32/1000</f>
        <v>0</v>
      </c>
      <c r="I32" s="128">
        <f>G32*F32</f>
        <v>0</v>
      </c>
    </row>
    <row r="33" spans="1:9" s="129" customFormat="1" ht="15.95" customHeight="1">
      <c r="A33" s="135">
        <f>A32/B31</f>
        <v>2.847</v>
      </c>
      <c r="B33" s="136"/>
      <c r="C33" s="124" t="s">
        <v>22</v>
      </c>
      <c r="D33" s="131"/>
      <c r="E33" s="133"/>
      <c r="F33" s="135">
        <f>A33</f>
        <v>2.847</v>
      </c>
      <c r="G33" s="125"/>
      <c r="H33" s="127">
        <f>D33*B33/1000</f>
        <v>0</v>
      </c>
      <c r="I33" s="128">
        <f>G33*F33</f>
        <v>0</v>
      </c>
    </row>
    <row r="34" spans="1:9" s="77" customFormat="1" ht="15.95" customHeight="1">
      <c r="A34" s="82"/>
      <c r="B34" s="73"/>
      <c r="C34" s="67"/>
      <c r="D34" s="66"/>
      <c r="E34" s="86"/>
      <c r="F34" s="82"/>
      <c r="G34" s="68"/>
      <c r="H34" s="87"/>
      <c r="I34" s="88"/>
    </row>
    <row r="35" spans="1:9" s="77" customFormat="1" ht="15.95" customHeight="1">
      <c r="A35" s="137"/>
      <c r="B35" s="138">
        <v>26</v>
      </c>
      <c r="C35" s="139" t="s">
        <v>26</v>
      </c>
      <c r="D35" s="67"/>
      <c r="E35" s="68"/>
      <c r="F35" s="140"/>
      <c r="G35" s="68"/>
      <c r="H35" s="87"/>
      <c r="I35" s="88"/>
    </row>
    <row r="36" spans="1:9" s="77" customFormat="1" ht="15.95" customHeight="1">
      <c r="A36" s="141">
        <f>E36*F36</f>
        <v>2.21</v>
      </c>
      <c r="B36" s="66">
        <v>1</v>
      </c>
      <c r="C36" s="142" t="s">
        <v>27</v>
      </c>
      <c r="D36" s="66">
        <v>26</v>
      </c>
      <c r="E36" s="86">
        <f>D36*B36/1000</f>
        <v>2.5999999999999999E-2</v>
      </c>
      <c r="F36" s="141">
        <v>85</v>
      </c>
      <c r="G36" s="143">
        <f>E36</f>
        <v>2.5999999999999999E-2</v>
      </c>
      <c r="H36" s="87">
        <f>D36*B36/1000</f>
        <v>2.5999999999999999E-2</v>
      </c>
      <c r="I36" s="88">
        <f>G36*F36</f>
        <v>2.21</v>
      </c>
    </row>
    <row r="37" spans="1:9" s="77" customFormat="1" ht="15.95" customHeight="1">
      <c r="A37" s="141">
        <f>SUM(A36)</f>
        <v>2.21</v>
      </c>
      <c r="B37" s="67"/>
      <c r="C37" s="67" t="s">
        <v>21</v>
      </c>
      <c r="D37" s="66"/>
      <c r="E37" s="86"/>
      <c r="F37" s="141"/>
      <c r="G37" s="68"/>
      <c r="H37" s="87">
        <f>D37*B37/1000</f>
        <v>0</v>
      </c>
      <c r="I37" s="88">
        <f>G37*F37</f>
        <v>0</v>
      </c>
    </row>
    <row r="38" spans="1:9" s="77" customFormat="1" ht="15.95" customHeight="1">
      <c r="A38" s="82">
        <f>A37/B36</f>
        <v>2.21</v>
      </c>
      <c r="B38" s="73"/>
      <c r="C38" s="67" t="s">
        <v>22</v>
      </c>
      <c r="D38" s="66"/>
      <c r="E38" s="86"/>
      <c r="F38" s="82">
        <f>A38</f>
        <v>2.21</v>
      </c>
      <c r="G38" s="68"/>
      <c r="H38" s="87">
        <f>D38*B38/1000</f>
        <v>0</v>
      </c>
      <c r="I38" s="88">
        <f>G38*F38</f>
        <v>0</v>
      </c>
    </row>
    <row r="39" spans="1:9" s="77" customFormat="1" ht="15.95" customHeight="1">
      <c r="A39" s="82"/>
      <c r="B39" s="73"/>
      <c r="C39" s="67"/>
      <c r="D39" s="66"/>
      <c r="E39" s="86"/>
      <c r="F39" s="82"/>
      <c r="G39" s="68"/>
      <c r="H39" s="87"/>
      <c r="I39" s="88"/>
    </row>
    <row r="40" spans="1:9" s="77" customFormat="1" ht="15.95" customHeight="1">
      <c r="A40" s="137"/>
      <c r="B40" s="138">
        <v>26</v>
      </c>
      <c r="C40" s="139" t="s">
        <v>28</v>
      </c>
      <c r="D40" s="67"/>
      <c r="E40" s="68"/>
      <c r="F40" s="140"/>
      <c r="G40" s="68"/>
      <c r="H40" s="87"/>
      <c r="I40" s="88"/>
    </row>
    <row r="41" spans="1:9" s="77" customFormat="1" ht="15.95" customHeight="1">
      <c r="A41" s="141">
        <f>E41*F41</f>
        <v>1.9988000000000001</v>
      </c>
      <c r="B41" s="66">
        <v>1</v>
      </c>
      <c r="C41" s="142" t="s">
        <v>29</v>
      </c>
      <c r="D41" s="66">
        <v>26.3</v>
      </c>
      <c r="E41" s="86">
        <f>D41*B41/1000</f>
        <v>2.63E-2</v>
      </c>
      <c r="F41" s="141">
        <v>76</v>
      </c>
      <c r="G41" s="143">
        <f>E41</f>
        <v>2.63E-2</v>
      </c>
      <c r="H41" s="87">
        <f>D41*B41/1000</f>
        <v>2.63E-2</v>
      </c>
      <c r="I41" s="88">
        <f>G41*F41</f>
        <v>1.9988000000000001</v>
      </c>
    </row>
    <row r="42" spans="1:9" s="77" customFormat="1" ht="15.95" customHeight="1">
      <c r="A42" s="141">
        <f>SUM(A41)</f>
        <v>1.9988000000000001</v>
      </c>
      <c r="B42" s="67"/>
      <c r="C42" s="67" t="s">
        <v>21</v>
      </c>
      <c r="D42" s="66"/>
      <c r="E42" s="86"/>
      <c r="F42" s="141"/>
      <c r="G42" s="68"/>
      <c r="H42" s="87">
        <f>D42*B42/1000</f>
        <v>0</v>
      </c>
      <c r="I42" s="88">
        <f>G42*F42</f>
        <v>0</v>
      </c>
    </row>
    <row r="43" spans="1:9" s="77" customFormat="1" ht="15.95" customHeight="1">
      <c r="A43" s="82">
        <f>A42/B41</f>
        <v>1.9988000000000001</v>
      </c>
      <c r="B43" s="73"/>
      <c r="C43" s="67" t="s">
        <v>22</v>
      </c>
      <c r="D43" s="66"/>
      <c r="E43" s="86"/>
      <c r="F43" s="82">
        <f>A43</f>
        <v>1.9988000000000001</v>
      </c>
      <c r="G43" s="68"/>
      <c r="H43" s="87">
        <f>D43*B43/1000</f>
        <v>0</v>
      </c>
      <c r="I43" s="88">
        <f>G43*F43</f>
        <v>0</v>
      </c>
    </row>
    <row r="44" spans="1:9" s="77" customFormat="1" ht="15.95" customHeight="1">
      <c r="A44" s="82"/>
      <c r="B44" s="73"/>
      <c r="C44" s="67"/>
      <c r="D44" s="66"/>
      <c r="E44" s="86"/>
      <c r="F44" s="82"/>
      <c r="G44" s="68"/>
      <c r="H44" s="87"/>
      <c r="I44" s="88"/>
    </row>
    <row r="45" spans="1:9" s="77" customFormat="1" ht="15.95" customHeight="1">
      <c r="A45" s="82">
        <f>A42+A37+A21+A27+A32</f>
        <v>22.996800000000004</v>
      </c>
      <c r="B45" s="67"/>
      <c r="C45" s="73" t="s">
        <v>30</v>
      </c>
      <c r="D45" s="67"/>
      <c r="E45" s="68"/>
      <c r="F45" s="82">
        <f>F46*B41</f>
        <v>22.996800000000004</v>
      </c>
      <c r="G45" s="68"/>
      <c r="H45" s="65"/>
      <c r="I45" s="88">
        <f>SUM(I14:I44)</f>
        <v>22.9968</v>
      </c>
    </row>
    <row r="46" spans="1:9" s="77" customFormat="1" ht="15.95" customHeight="1">
      <c r="A46" s="82">
        <f>A45/B41</f>
        <v>22.996800000000004</v>
      </c>
      <c r="B46" s="67"/>
      <c r="C46" s="73" t="s">
        <v>22</v>
      </c>
      <c r="D46" s="67"/>
      <c r="E46" s="68"/>
      <c r="F46" s="82">
        <f>A46</f>
        <v>22.996800000000004</v>
      </c>
      <c r="G46" s="68"/>
      <c r="H46" s="87"/>
      <c r="I46" s="88"/>
    </row>
    <row r="47" spans="1:9" s="77" customFormat="1" ht="15.95" customHeight="1">
      <c r="C47" s="1289" t="s">
        <v>31</v>
      </c>
      <c r="D47" s="1289"/>
      <c r="E47" s="1289"/>
      <c r="F47" s="1289"/>
      <c r="G47" s="1289"/>
      <c r="H47" s="144"/>
      <c r="I47" s="60"/>
    </row>
    <row r="48" spans="1:9" s="77" customFormat="1" ht="15.95" customHeight="1">
      <c r="C48" s="1289" t="s">
        <v>32</v>
      </c>
      <c r="D48" s="1289"/>
      <c r="E48" s="1289"/>
      <c r="F48" s="1289"/>
      <c r="G48" s="1289"/>
      <c r="H48" s="144"/>
      <c r="I48" s="60"/>
    </row>
    <row r="49" spans="2:9" s="77" customFormat="1" ht="15.95" customHeight="1">
      <c r="B49" s="145"/>
      <c r="C49" s="145" t="s">
        <v>33</v>
      </c>
      <c r="D49" s="145"/>
      <c r="E49" s="145"/>
      <c r="F49" s="145"/>
      <c r="G49" s="145"/>
      <c r="H49" s="60"/>
      <c r="I49" s="60"/>
    </row>
    <row r="50" spans="2:9" s="59" customFormat="1"/>
  </sheetData>
  <mergeCells count="11">
    <mergeCell ref="F6:G6"/>
    <mergeCell ref="F8:G8"/>
    <mergeCell ref="C47:G47"/>
    <mergeCell ref="C48:G48"/>
    <mergeCell ref="B2:G2"/>
    <mergeCell ref="B3:G3"/>
    <mergeCell ref="B4:B5"/>
    <mergeCell ref="C4:C5"/>
    <mergeCell ref="D4:D5"/>
    <mergeCell ref="E4:E5"/>
    <mergeCell ref="F5:G5"/>
  </mergeCells>
  <pageMargins left="0.7" right="0.7" top="0.75" bottom="0.75" header="0.3" footer="0.3"/>
  <pageSetup paperSize="9" scale="68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O53"/>
  <sheetViews>
    <sheetView view="pageBreakPreview" topLeftCell="A14" zoomScale="84" zoomScaleSheetLayoutView="84" workbookViewId="0">
      <selection activeCell="H60" sqref="H60"/>
    </sheetView>
  </sheetViews>
  <sheetFormatPr defaultRowHeight="15"/>
  <cols>
    <col min="1" max="1" width="12.7109375" style="58" customWidth="1"/>
    <col min="2" max="2" width="10.7109375" style="58" customWidth="1"/>
    <col min="3" max="3" width="50.7109375" style="58" customWidth="1"/>
    <col min="4" max="4" width="10.7109375" style="58" customWidth="1"/>
    <col min="5" max="7" width="12.7109375" style="58" customWidth="1"/>
    <col min="8" max="8" width="10.7109375" style="58" customWidth="1"/>
    <col min="9" max="9" width="12.7109375" style="58" customWidth="1"/>
    <col min="10" max="16384" width="9.140625" style="58"/>
  </cols>
  <sheetData>
    <row r="1" spans="1:9" s="1" customFormat="1" ht="15.95" customHeight="1">
      <c r="H1" s="2"/>
      <c r="I1" s="2"/>
    </row>
    <row r="2" spans="1:9" s="1" customFormat="1" ht="15.95" customHeight="1">
      <c r="A2" s="3"/>
      <c r="B2" s="1274" t="s">
        <v>0</v>
      </c>
      <c r="C2" s="1274"/>
      <c r="D2" s="1274"/>
      <c r="E2" s="1274"/>
      <c r="F2" s="1274"/>
      <c r="G2" s="1274"/>
      <c r="H2" s="2"/>
      <c r="I2" s="2"/>
    </row>
    <row r="3" spans="1:9" s="1" customFormat="1" ht="15.95" customHeight="1">
      <c r="A3" s="3"/>
      <c r="B3" s="1274"/>
      <c r="C3" s="1274"/>
      <c r="D3" s="1274"/>
      <c r="E3" s="1274"/>
      <c r="F3" s="1274"/>
      <c r="G3" s="1274"/>
      <c r="H3" s="2"/>
      <c r="I3" s="2"/>
    </row>
    <row r="4" spans="1:9" s="1" customFormat="1" ht="30" customHeight="1">
      <c r="A4" s="3"/>
      <c r="B4" s="1275"/>
      <c r="C4" s="1277" t="s">
        <v>1</v>
      </c>
      <c r="D4" s="1279" t="s">
        <v>2</v>
      </c>
      <c r="E4" s="1281" t="s">
        <v>3</v>
      </c>
      <c r="F4" s="4"/>
      <c r="G4" s="5"/>
      <c r="H4" s="2"/>
      <c r="I4" s="2"/>
    </row>
    <row r="5" spans="1:9" s="1" customFormat="1" ht="30" customHeight="1">
      <c r="A5" s="6"/>
      <c r="B5" s="1276"/>
      <c r="C5" s="1278"/>
      <c r="D5" s="1280"/>
      <c r="E5" s="1282"/>
      <c r="F5" s="1283" t="s">
        <v>4</v>
      </c>
      <c r="G5" s="1284"/>
      <c r="H5" s="2"/>
      <c r="I5" s="2"/>
    </row>
    <row r="6" spans="1:9" s="1" customFormat="1" ht="15.95" customHeight="1">
      <c r="A6" s="7"/>
      <c r="B6" s="8"/>
      <c r="C6" s="9"/>
      <c r="D6" s="10"/>
      <c r="E6" s="11"/>
      <c r="F6" s="1267" t="s">
        <v>5</v>
      </c>
      <c r="G6" s="1268"/>
      <c r="H6" s="2"/>
      <c r="I6" s="2"/>
    </row>
    <row r="7" spans="1:9" s="1" customFormat="1" ht="15.95" customHeight="1">
      <c r="A7" s="7"/>
      <c r="B7" s="12"/>
      <c r="C7" s="9"/>
      <c r="D7" s="10"/>
      <c r="E7" s="11"/>
      <c r="F7" s="13"/>
      <c r="G7" s="171"/>
      <c r="H7" s="2"/>
      <c r="I7" s="2"/>
    </row>
    <row r="8" spans="1:9" s="1" customFormat="1" ht="15.95" customHeight="1">
      <c r="A8" s="7"/>
      <c r="B8" s="12"/>
      <c r="C8" s="9"/>
      <c r="D8" s="10"/>
      <c r="E8" s="11"/>
      <c r="F8" s="1269"/>
      <c r="G8" s="1270"/>
      <c r="H8" s="2"/>
      <c r="I8" s="2"/>
    </row>
    <row r="9" spans="1:9" s="1" customFormat="1" ht="15.95" customHeight="1">
      <c r="A9" s="7"/>
      <c r="B9" s="12"/>
      <c r="C9" s="15"/>
      <c r="D9" s="10"/>
      <c r="E9" s="11"/>
      <c r="F9" s="4"/>
      <c r="G9" s="16"/>
      <c r="H9" s="2"/>
      <c r="I9" s="2"/>
    </row>
    <row r="10" spans="1:9" s="1" customFormat="1" ht="15.95" customHeight="1">
      <c r="A10" s="17"/>
      <c r="B10" s="18"/>
      <c r="C10" s="9"/>
      <c r="D10" s="10"/>
      <c r="E10" s="11"/>
      <c r="F10" s="4"/>
      <c r="G10" s="16"/>
      <c r="H10" s="2"/>
      <c r="I10" s="2"/>
    </row>
    <row r="11" spans="1:9" s="1" customFormat="1" ht="20.100000000000001" customHeight="1">
      <c r="A11" s="3"/>
      <c r="B11" s="19"/>
      <c r="C11" s="20" t="s">
        <v>72</v>
      </c>
      <c r="D11" s="5"/>
      <c r="E11" s="4"/>
      <c r="F11" s="4"/>
      <c r="G11" s="5"/>
      <c r="H11" s="2"/>
      <c r="I11" s="2"/>
    </row>
    <row r="12" spans="1:9" s="1" customFormat="1" ht="60" customHeight="1">
      <c r="A12" s="21" t="s">
        <v>6</v>
      </c>
      <c r="B12" s="22" t="s">
        <v>7</v>
      </c>
      <c r="C12" s="22" t="s">
        <v>8</v>
      </c>
      <c r="D12" s="22" t="s">
        <v>9</v>
      </c>
      <c r="E12" s="23" t="s">
        <v>10</v>
      </c>
      <c r="F12" s="22" t="s">
        <v>11</v>
      </c>
      <c r="G12" s="23" t="s">
        <v>12</v>
      </c>
      <c r="H12" s="2"/>
      <c r="I12" s="2"/>
    </row>
    <row r="13" spans="1:9" s="1" customFormat="1" ht="20.100000000000001" customHeight="1">
      <c r="A13" s="24"/>
      <c r="B13" s="25"/>
      <c r="C13" s="26" t="s">
        <v>64</v>
      </c>
      <c r="D13" s="22"/>
      <c r="E13" s="23"/>
      <c r="F13" s="25"/>
      <c r="G13" s="23"/>
      <c r="H13" s="2"/>
      <c r="I13" s="2"/>
    </row>
    <row r="14" spans="1:9" s="19" customFormat="1" ht="15.95" customHeight="1">
      <c r="A14" s="24"/>
      <c r="B14" s="9"/>
      <c r="C14" s="27"/>
      <c r="D14" s="12"/>
      <c r="E14" s="28"/>
      <c r="F14" s="24"/>
      <c r="G14" s="28"/>
      <c r="H14" s="29"/>
      <c r="I14" s="30"/>
    </row>
    <row r="15" spans="1:9" s="19" customFormat="1" ht="15.95" customHeight="1">
      <c r="A15" s="31"/>
      <c r="B15" s="32">
        <v>100</v>
      </c>
      <c r="C15" s="1271" t="s">
        <v>65</v>
      </c>
      <c r="D15" s="1272"/>
      <c r="E15" s="28"/>
      <c r="F15" s="8"/>
      <c r="G15" s="28"/>
      <c r="H15" s="29"/>
      <c r="I15" s="30"/>
    </row>
    <row r="16" spans="1:9" s="19" customFormat="1" ht="15.95" customHeight="1">
      <c r="A16" s="31">
        <f>E16*F16</f>
        <v>196.96950000000001</v>
      </c>
      <c r="B16" s="8">
        <v>7</v>
      </c>
      <c r="C16" s="9" t="s">
        <v>15</v>
      </c>
      <c r="D16" s="8">
        <v>78</v>
      </c>
      <c r="E16" s="28">
        <f>B16*D16/1000</f>
        <v>0.54600000000000004</v>
      </c>
      <c r="F16" s="31">
        <v>360.75</v>
      </c>
      <c r="G16" s="33">
        <f>E16</f>
        <v>0.54600000000000004</v>
      </c>
      <c r="H16" s="29">
        <f>D16*B16/1000</f>
        <v>0.54600000000000004</v>
      </c>
      <c r="I16" s="30">
        <f>G16*F16</f>
        <v>196.96950000000001</v>
      </c>
    </row>
    <row r="17" spans="1:15" s="40" customFormat="1" ht="15.95" customHeight="1">
      <c r="A17" s="31">
        <f t="shared" ref="A17:A21" si="0">E17*F17</f>
        <v>3.1920000000000002</v>
      </c>
      <c r="B17" s="8">
        <v>7</v>
      </c>
      <c r="C17" s="34" t="s">
        <v>16</v>
      </c>
      <c r="D17" s="35">
        <v>12</v>
      </c>
      <c r="E17" s="36">
        <f t="shared" ref="E17" si="1">D17*B17/1000</f>
        <v>8.4000000000000005E-2</v>
      </c>
      <c r="F17" s="37">
        <v>38</v>
      </c>
      <c r="G17" s="33">
        <f>E17</f>
        <v>8.4000000000000005E-2</v>
      </c>
      <c r="H17" s="38">
        <f t="shared" ref="H17" si="2">D17*B17/1000</f>
        <v>8.4000000000000005E-2</v>
      </c>
      <c r="I17" s="39">
        <f t="shared" ref="I17" si="3">G17*F17</f>
        <v>3.1920000000000002</v>
      </c>
    </row>
    <row r="18" spans="1:15" s="40" customFormat="1" ht="15.95" customHeight="1">
      <c r="A18" s="31">
        <f t="shared" si="0"/>
        <v>24.99672</v>
      </c>
      <c r="B18" s="8">
        <v>7</v>
      </c>
      <c r="C18" s="34" t="s">
        <v>46</v>
      </c>
      <c r="D18" s="35">
        <v>6</v>
      </c>
      <c r="E18" s="36">
        <f>D18*B18/1000</f>
        <v>4.2000000000000003E-2</v>
      </c>
      <c r="F18" s="37">
        <v>595.16</v>
      </c>
      <c r="G18" s="33">
        <f>E18+E27</f>
        <v>7.7000000000000013E-2</v>
      </c>
      <c r="H18" s="38">
        <f>D18*B18/1000</f>
        <v>4.2000000000000003E-2</v>
      </c>
      <c r="I18" s="39">
        <f>G18*F18</f>
        <v>45.827320000000007</v>
      </c>
    </row>
    <row r="19" spans="1:15" s="48" customFormat="1" ht="15.95" customHeight="1">
      <c r="A19" s="31">
        <f t="shared" si="0"/>
        <v>2.0300000000000002</v>
      </c>
      <c r="B19" s="8">
        <v>7</v>
      </c>
      <c r="C19" s="41" t="s">
        <v>18</v>
      </c>
      <c r="D19" s="42">
        <v>10</v>
      </c>
      <c r="E19" s="43">
        <f>D19*B19/1000</f>
        <v>7.0000000000000007E-2</v>
      </c>
      <c r="F19" s="44">
        <v>29</v>
      </c>
      <c r="G19" s="45">
        <f>E19</f>
        <v>7.0000000000000007E-2</v>
      </c>
      <c r="H19" s="46">
        <f t="shared" ref="H19" si="4">D19*B19/1000</f>
        <v>7.0000000000000007E-2</v>
      </c>
      <c r="I19" s="47">
        <f t="shared" ref="I19" si="5">G19*F19</f>
        <v>2.0300000000000002</v>
      </c>
    </row>
    <row r="20" spans="1:15" s="19" customFormat="1" ht="15.95" customHeight="1">
      <c r="A20" s="31">
        <f t="shared" si="0"/>
        <v>9.1980000000000004</v>
      </c>
      <c r="B20" s="8">
        <v>7</v>
      </c>
      <c r="C20" s="49" t="s">
        <v>27</v>
      </c>
      <c r="D20" s="8">
        <v>18</v>
      </c>
      <c r="E20" s="28">
        <f>D20*B20/1000</f>
        <v>0.126</v>
      </c>
      <c r="F20" s="31">
        <v>73</v>
      </c>
      <c r="G20" s="55">
        <f>E20+E39</f>
        <v>0.30099999999999999</v>
      </c>
      <c r="H20" s="29">
        <f>D20*B20/1000</f>
        <v>0.126</v>
      </c>
      <c r="I20" s="30">
        <f>G20*F20</f>
        <v>21.972999999999999</v>
      </c>
    </row>
    <row r="21" spans="1:15" s="19" customFormat="1" ht="15.95" customHeight="1">
      <c r="A21" s="31">
        <f t="shared" si="0"/>
        <v>0.112</v>
      </c>
      <c r="B21" s="8">
        <v>7</v>
      </c>
      <c r="C21" s="49" t="s">
        <v>20</v>
      </c>
      <c r="D21" s="8">
        <v>1</v>
      </c>
      <c r="E21" s="28">
        <f>B21*D21/1000</f>
        <v>7.0000000000000001E-3</v>
      </c>
      <c r="F21" s="31">
        <v>16</v>
      </c>
      <c r="G21" s="45">
        <f>E21+E28</f>
        <v>1.4E-2</v>
      </c>
      <c r="H21" s="29">
        <f>D21*B21/1000</f>
        <v>7.0000000000000001E-3</v>
      </c>
      <c r="I21" s="30">
        <f>G21*F21</f>
        <v>0.224</v>
      </c>
    </row>
    <row r="22" spans="1:15" s="19" customFormat="1" ht="15.95" customHeight="1">
      <c r="A22" s="31">
        <f>SUM(A16:A21)</f>
        <v>236.49822000000003</v>
      </c>
      <c r="B22" s="8"/>
      <c r="C22" s="50" t="s">
        <v>21</v>
      </c>
      <c r="D22" s="8"/>
      <c r="E22" s="28"/>
      <c r="F22" s="31"/>
      <c r="G22" s="45"/>
      <c r="H22" s="29">
        <f>D22*B22/1000</f>
        <v>0</v>
      </c>
      <c r="I22" s="30">
        <f>G22*F22</f>
        <v>0</v>
      </c>
    </row>
    <row r="23" spans="1:15" s="19" customFormat="1" ht="15.95" customHeight="1">
      <c r="A23" s="24">
        <f>A22/B16</f>
        <v>33.785460000000008</v>
      </c>
      <c r="B23" s="8"/>
      <c r="C23" s="50" t="s">
        <v>22</v>
      </c>
      <c r="D23" s="8"/>
      <c r="E23" s="28"/>
      <c r="F23" s="24">
        <f>A23</f>
        <v>33.785460000000008</v>
      </c>
      <c r="G23" s="45"/>
      <c r="H23" s="29">
        <f>D23*B23/1000</f>
        <v>0</v>
      </c>
      <c r="I23" s="30">
        <f>G23*F23</f>
        <v>0</v>
      </c>
    </row>
    <row r="24" spans="1:15" s="19" customFormat="1" ht="15.95" customHeight="1">
      <c r="A24" s="24"/>
      <c r="B24" s="8"/>
      <c r="C24" s="51"/>
      <c r="D24" s="12"/>
      <c r="E24" s="28"/>
      <c r="F24" s="24"/>
      <c r="G24" s="33"/>
      <c r="H24" s="29"/>
      <c r="I24" s="30"/>
    </row>
    <row r="25" spans="1:15" s="19" customFormat="1" ht="15.95" customHeight="1">
      <c r="A25" s="52"/>
      <c r="B25" s="32">
        <v>150</v>
      </c>
      <c r="C25" s="53" t="s">
        <v>66</v>
      </c>
      <c r="D25" s="9"/>
      <c r="E25" s="10"/>
      <c r="F25" s="54"/>
      <c r="G25" s="28"/>
      <c r="H25" s="29"/>
      <c r="I25" s="30"/>
      <c r="O25" s="19" t="s">
        <v>23</v>
      </c>
    </row>
    <row r="26" spans="1:15" s="19" customFormat="1" ht="15.95" customHeight="1">
      <c r="A26" s="31">
        <f t="shared" ref="A26:A28" si="6">E26*F26</f>
        <v>22.364999999999998</v>
      </c>
      <c r="B26" s="8">
        <v>7</v>
      </c>
      <c r="C26" s="49" t="s">
        <v>67</v>
      </c>
      <c r="D26" s="8">
        <v>71</v>
      </c>
      <c r="E26" s="28">
        <f>D26*B26/1000</f>
        <v>0.497</v>
      </c>
      <c r="F26" s="31">
        <v>45</v>
      </c>
      <c r="G26" s="55">
        <f>E26</f>
        <v>0.497</v>
      </c>
      <c r="H26" s="29">
        <f t="shared" ref="H26:H30" si="7">D26*B26/1000</f>
        <v>0.497</v>
      </c>
      <c r="I26" s="30">
        <f t="shared" ref="I26:I30" si="8">G26*F26</f>
        <v>22.364999999999998</v>
      </c>
    </row>
    <row r="27" spans="1:15" s="40" customFormat="1" ht="15.95" customHeight="1">
      <c r="A27" s="31">
        <f t="shared" si="6"/>
        <v>20.8306</v>
      </c>
      <c r="B27" s="8">
        <v>7</v>
      </c>
      <c r="C27" s="34" t="s">
        <v>46</v>
      </c>
      <c r="D27" s="35">
        <v>5</v>
      </c>
      <c r="E27" s="36">
        <f>D27*B27/1000</f>
        <v>3.5000000000000003E-2</v>
      </c>
      <c r="F27" s="37">
        <v>595.16</v>
      </c>
      <c r="G27" s="33"/>
      <c r="H27" s="38">
        <f>D27*B27/1000</f>
        <v>3.5000000000000003E-2</v>
      </c>
      <c r="I27" s="39">
        <f>G27*F27</f>
        <v>0</v>
      </c>
    </row>
    <row r="28" spans="1:15" s="19" customFormat="1" ht="15.95" customHeight="1">
      <c r="A28" s="31">
        <f t="shared" si="6"/>
        <v>0.112</v>
      </c>
      <c r="B28" s="8">
        <v>7</v>
      </c>
      <c r="C28" s="49" t="s">
        <v>20</v>
      </c>
      <c r="D28" s="8">
        <v>1</v>
      </c>
      <c r="E28" s="28">
        <f>B28*D28/1000</f>
        <v>7.0000000000000001E-3</v>
      </c>
      <c r="F28" s="31">
        <v>16</v>
      </c>
      <c r="G28" s="33"/>
      <c r="H28" s="29">
        <f t="shared" si="7"/>
        <v>7.0000000000000001E-3</v>
      </c>
      <c r="I28" s="30">
        <f t="shared" si="8"/>
        <v>0</v>
      </c>
    </row>
    <row r="29" spans="1:15" s="19" customFormat="1" ht="15.95" customHeight="1">
      <c r="A29" s="31">
        <f>SUM(A26:A28)</f>
        <v>43.307600000000001</v>
      </c>
      <c r="B29" s="9"/>
      <c r="C29" s="9" t="s">
        <v>21</v>
      </c>
      <c r="D29" s="8"/>
      <c r="E29" s="28"/>
      <c r="F29" s="31"/>
      <c r="G29" s="10"/>
      <c r="H29" s="29">
        <f t="shared" si="7"/>
        <v>0</v>
      </c>
      <c r="I29" s="30">
        <f t="shared" si="8"/>
        <v>0</v>
      </c>
    </row>
    <row r="30" spans="1:15" s="19" customFormat="1" ht="15.95" customHeight="1">
      <c r="A30" s="24">
        <f>A29/B28</f>
        <v>6.1867999999999999</v>
      </c>
      <c r="B30" s="15"/>
      <c r="C30" s="9" t="s">
        <v>22</v>
      </c>
      <c r="D30" s="8"/>
      <c r="E30" s="28"/>
      <c r="F30" s="24">
        <f>A30</f>
        <v>6.1867999999999999</v>
      </c>
      <c r="G30" s="10"/>
      <c r="H30" s="29">
        <f t="shared" si="7"/>
        <v>0</v>
      </c>
      <c r="I30" s="30">
        <f t="shared" si="8"/>
        <v>0</v>
      </c>
    </row>
    <row r="31" spans="1:15" s="19" customFormat="1" ht="15.95" customHeight="1">
      <c r="A31" s="24"/>
      <c r="B31" s="8"/>
      <c r="C31" s="51"/>
      <c r="D31" s="12"/>
      <c r="E31" s="28"/>
      <c r="F31" s="24"/>
      <c r="G31" s="33"/>
      <c r="H31" s="29"/>
      <c r="I31" s="30"/>
    </row>
    <row r="32" spans="1:15" s="19" customFormat="1" ht="15.95" customHeight="1">
      <c r="A32" s="52"/>
      <c r="B32" s="32">
        <v>200</v>
      </c>
      <c r="C32" s="53" t="s">
        <v>68</v>
      </c>
      <c r="D32" s="9"/>
      <c r="E32" s="10"/>
      <c r="F32" s="54"/>
      <c r="G32" s="28"/>
      <c r="H32" s="29"/>
      <c r="I32" s="30"/>
      <c r="O32" s="19" t="s">
        <v>23</v>
      </c>
    </row>
    <row r="33" spans="1:9" s="19" customFormat="1" ht="15.95" customHeight="1">
      <c r="A33" s="31">
        <f>E33*F33</f>
        <v>8.4378000000000011</v>
      </c>
      <c r="B33" s="8">
        <v>7</v>
      </c>
      <c r="C33" s="49" t="s">
        <v>69</v>
      </c>
      <c r="D33" s="8">
        <v>20</v>
      </c>
      <c r="E33" s="28">
        <f>D33*B33/1000</f>
        <v>0.14000000000000001</v>
      </c>
      <c r="F33" s="31">
        <v>60.27</v>
      </c>
      <c r="G33" s="55">
        <f>E33</f>
        <v>0.14000000000000001</v>
      </c>
      <c r="H33" s="29">
        <f>D33*B33/1000</f>
        <v>0.14000000000000001</v>
      </c>
      <c r="I33" s="30">
        <f>G33*F33</f>
        <v>8.4378000000000011</v>
      </c>
    </row>
    <row r="34" spans="1:9" s="19" customFormat="1" ht="15.95" customHeight="1">
      <c r="A34" s="31">
        <f>E34*F34</f>
        <v>10.256400000000001</v>
      </c>
      <c r="B34" s="8">
        <v>7</v>
      </c>
      <c r="C34" s="49" t="s">
        <v>36</v>
      </c>
      <c r="D34" s="8">
        <v>20</v>
      </c>
      <c r="E34" s="28">
        <f>D34*B34/1000</f>
        <v>0.14000000000000001</v>
      </c>
      <c r="F34" s="31">
        <v>73.260000000000005</v>
      </c>
      <c r="G34" s="55">
        <f>E34</f>
        <v>0.14000000000000001</v>
      </c>
      <c r="H34" s="29">
        <f>D34*B34/1000</f>
        <v>0.14000000000000001</v>
      </c>
      <c r="I34" s="30">
        <f>G34*F34</f>
        <v>10.256400000000001</v>
      </c>
    </row>
    <row r="35" spans="1:9" s="19" customFormat="1" ht="15.95" customHeight="1">
      <c r="A35" s="31">
        <f>SUM(A33:A34)</f>
        <v>18.694200000000002</v>
      </c>
      <c r="B35" s="9"/>
      <c r="C35" s="9" t="s">
        <v>21</v>
      </c>
      <c r="D35" s="8"/>
      <c r="E35" s="28"/>
      <c r="F35" s="31"/>
      <c r="G35" s="10"/>
      <c r="H35" s="29">
        <f>D35*B35/1000</f>
        <v>0</v>
      </c>
      <c r="I35" s="30">
        <f>G35*F35</f>
        <v>0</v>
      </c>
    </row>
    <row r="36" spans="1:9" s="19" customFormat="1" ht="15.95" customHeight="1">
      <c r="A36" s="24">
        <f>A35/B33</f>
        <v>2.6706000000000003</v>
      </c>
      <c r="B36" s="15"/>
      <c r="C36" s="9" t="s">
        <v>22</v>
      </c>
      <c r="D36" s="8"/>
      <c r="E36" s="28"/>
      <c r="F36" s="24">
        <f>A36</f>
        <v>2.6706000000000003</v>
      </c>
      <c r="G36" s="10"/>
      <c r="H36" s="29">
        <f>D36*B36/1000</f>
        <v>0</v>
      </c>
      <c r="I36" s="30">
        <f>G36*F36</f>
        <v>0</v>
      </c>
    </row>
    <row r="37" spans="1:9" s="19" customFormat="1" ht="15.95" customHeight="1">
      <c r="A37" s="24"/>
      <c r="B37" s="15"/>
      <c r="C37" s="9"/>
      <c r="D37" s="8"/>
      <c r="E37" s="28"/>
      <c r="F37" s="24"/>
      <c r="G37" s="10"/>
      <c r="H37" s="29"/>
      <c r="I37" s="30"/>
    </row>
    <row r="38" spans="1:9" s="19" customFormat="1" ht="15.95" customHeight="1">
      <c r="A38" s="52"/>
      <c r="B38" s="32">
        <v>25</v>
      </c>
      <c r="C38" s="53" t="s">
        <v>26</v>
      </c>
      <c r="D38" s="9"/>
      <c r="E38" s="10"/>
      <c r="F38" s="54"/>
      <c r="G38" s="10"/>
      <c r="H38" s="29"/>
      <c r="I38" s="30"/>
    </row>
    <row r="39" spans="1:9" s="19" customFormat="1" ht="15.95" customHeight="1">
      <c r="A39" s="31">
        <f>E39*F39</f>
        <v>12.774999999999999</v>
      </c>
      <c r="B39" s="8">
        <v>7</v>
      </c>
      <c r="C39" s="49" t="s">
        <v>27</v>
      </c>
      <c r="D39" s="8">
        <v>25</v>
      </c>
      <c r="E39" s="28">
        <f>D39*B39/1000</f>
        <v>0.17499999999999999</v>
      </c>
      <c r="F39" s="31">
        <v>73</v>
      </c>
      <c r="G39" s="55"/>
      <c r="H39" s="29">
        <f>D39*B39/1000</f>
        <v>0.17499999999999999</v>
      </c>
      <c r="I39" s="30">
        <f>G39*F39</f>
        <v>0</v>
      </c>
    </row>
    <row r="40" spans="1:9" s="19" customFormat="1" ht="15.95" customHeight="1">
      <c r="A40" s="31">
        <f>SUM(A39)</f>
        <v>12.774999999999999</v>
      </c>
      <c r="B40" s="9"/>
      <c r="C40" s="9" t="s">
        <v>21</v>
      </c>
      <c r="D40" s="8"/>
      <c r="E40" s="28"/>
      <c r="F40" s="31"/>
      <c r="G40" s="10"/>
      <c r="H40" s="29">
        <f>D40*B40/1000</f>
        <v>0</v>
      </c>
      <c r="I40" s="30">
        <f>G40*F40</f>
        <v>0</v>
      </c>
    </row>
    <row r="41" spans="1:9" s="19" customFormat="1" ht="15.95" customHeight="1">
      <c r="A41" s="24">
        <f>A40/B39</f>
        <v>1.8249999999999997</v>
      </c>
      <c r="B41" s="15"/>
      <c r="C41" s="9" t="s">
        <v>22</v>
      </c>
      <c r="D41" s="8"/>
      <c r="E41" s="28"/>
      <c r="F41" s="24">
        <f>A41</f>
        <v>1.8249999999999997</v>
      </c>
      <c r="G41" s="10"/>
      <c r="H41" s="29">
        <f>D41*B41/1000</f>
        <v>0</v>
      </c>
      <c r="I41" s="30">
        <f>G41*F41</f>
        <v>0</v>
      </c>
    </row>
    <row r="42" spans="1:9" s="19" customFormat="1" ht="15.95" customHeight="1">
      <c r="A42" s="24"/>
      <c r="B42" s="15"/>
      <c r="C42" s="9"/>
      <c r="D42" s="8"/>
      <c r="E42" s="28"/>
      <c r="F42" s="24"/>
      <c r="G42" s="10"/>
      <c r="H42" s="29"/>
      <c r="I42" s="30"/>
    </row>
    <row r="43" spans="1:9" s="19" customFormat="1" ht="15.95" customHeight="1">
      <c r="A43" s="52"/>
      <c r="B43" s="32">
        <v>25</v>
      </c>
      <c r="C43" s="53" t="s">
        <v>28</v>
      </c>
      <c r="D43" s="9"/>
      <c r="E43" s="10"/>
      <c r="F43" s="54"/>
      <c r="G43" s="10"/>
      <c r="H43" s="29"/>
      <c r="I43" s="30"/>
    </row>
    <row r="44" spans="1:9" s="19" customFormat="1" ht="15.95" customHeight="1">
      <c r="A44" s="31">
        <f>E44*F44</f>
        <v>12.424999999999999</v>
      </c>
      <c r="B44" s="8">
        <v>7</v>
      </c>
      <c r="C44" s="49" t="s">
        <v>29</v>
      </c>
      <c r="D44" s="8">
        <v>25</v>
      </c>
      <c r="E44" s="28">
        <f>D44*B44/1000</f>
        <v>0.17499999999999999</v>
      </c>
      <c r="F44" s="31">
        <v>71</v>
      </c>
      <c r="G44" s="55">
        <f>E44</f>
        <v>0.17499999999999999</v>
      </c>
      <c r="H44" s="29">
        <f>D44*B44/1000</f>
        <v>0.17499999999999999</v>
      </c>
      <c r="I44" s="30">
        <f>G44*F44</f>
        <v>12.424999999999999</v>
      </c>
    </row>
    <row r="45" spans="1:9" s="19" customFormat="1" ht="15.95" customHeight="1">
      <c r="A45" s="31">
        <f>SUM(A44)</f>
        <v>12.424999999999999</v>
      </c>
      <c r="B45" s="9"/>
      <c r="C45" s="9" t="s">
        <v>21</v>
      </c>
      <c r="D45" s="8"/>
      <c r="E45" s="28"/>
      <c r="F45" s="31"/>
      <c r="G45" s="10"/>
      <c r="H45" s="29">
        <f>D45*B45/1000</f>
        <v>0</v>
      </c>
      <c r="I45" s="30">
        <f>G45*F45</f>
        <v>0</v>
      </c>
    </row>
    <row r="46" spans="1:9" s="19" customFormat="1" ht="15.95" customHeight="1">
      <c r="A46" s="24">
        <f>A45/B44</f>
        <v>1.7749999999999999</v>
      </c>
      <c r="B46" s="15"/>
      <c r="C46" s="9" t="s">
        <v>22</v>
      </c>
      <c r="D46" s="8"/>
      <c r="E46" s="28"/>
      <c r="F46" s="24">
        <f>A46</f>
        <v>1.7749999999999999</v>
      </c>
      <c r="G46" s="10"/>
      <c r="H46" s="29">
        <f>D46*B46/1000</f>
        <v>0</v>
      </c>
      <c r="I46" s="30">
        <f>G46*F46</f>
        <v>0</v>
      </c>
    </row>
    <row r="47" spans="1:9" s="19" customFormat="1" ht="15.95" customHeight="1">
      <c r="A47" s="24"/>
      <c r="B47" s="15"/>
      <c r="C47" s="9"/>
      <c r="D47" s="8"/>
      <c r="E47" s="28"/>
      <c r="F47" s="24"/>
      <c r="G47" s="10"/>
      <c r="H47" s="29"/>
      <c r="I47" s="30"/>
    </row>
    <row r="48" spans="1:9" s="19" customFormat="1" ht="15.95" customHeight="1">
      <c r="A48" s="24">
        <f>A45+A40+A35+A22+A29</f>
        <v>323.70001999999999</v>
      </c>
      <c r="B48" s="9"/>
      <c r="C48" s="15" t="s">
        <v>30</v>
      </c>
      <c r="D48" s="9"/>
      <c r="E48" s="10"/>
      <c r="F48" s="24">
        <f>F49*B44</f>
        <v>323.70001999999999</v>
      </c>
      <c r="G48" s="10"/>
      <c r="H48" s="7"/>
      <c r="I48" s="30">
        <f>SUM(I14:I47)</f>
        <v>323.70001999999999</v>
      </c>
    </row>
    <row r="49" spans="1:9" s="19" customFormat="1" ht="15.95" customHeight="1">
      <c r="A49" s="24">
        <f>A48/B44</f>
        <v>46.24286</v>
      </c>
      <c r="B49" s="9"/>
      <c r="C49" s="15" t="s">
        <v>22</v>
      </c>
      <c r="D49" s="9"/>
      <c r="E49" s="10"/>
      <c r="F49" s="24">
        <f>A49</f>
        <v>46.24286</v>
      </c>
      <c r="G49" s="10"/>
      <c r="H49" s="29"/>
      <c r="I49" s="30"/>
    </row>
    <row r="50" spans="1:9" s="19" customFormat="1" ht="15.95" customHeight="1">
      <c r="C50" s="1273" t="s">
        <v>31</v>
      </c>
      <c r="D50" s="1273"/>
      <c r="E50" s="1273"/>
      <c r="F50" s="1273"/>
      <c r="G50" s="1273"/>
      <c r="H50" s="56"/>
      <c r="I50" s="2"/>
    </row>
    <row r="51" spans="1:9" s="19" customFormat="1" ht="15.95" customHeight="1">
      <c r="C51" s="1273" t="s">
        <v>32</v>
      </c>
      <c r="D51" s="1273"/>
      <c r="E51" s="1273"/>
      <c r="F51" s="1273"/>
      <c r="G51" s="1273"/>
      <c r="H51" s="56"/>
      <c r="I51" s="2"/>
    </row>
    <row r="52" spans="1:9" s="19" customFormat="1" ht="15.95" customHeight="1">
      <c r="B52" s="57"/>
      <c r="C52" s="57" t="s">
        <v>33</v>
      </c>
      <c r="D52" s="57"/>
      <c r="E52" s="57"/>
      <c r="F52" s="57"/>
      <c r="G52" s="57"/>
      <c r="H52" s="2"/>
      <c r="I52" s="2"/>
    </row>
    <row r="53" spans="1:9" s="1" customFormat="1"/>
  </sheetData>
  <mergeCells count="12">
    <mergeCell ref="B2:G2"/>
    <mergeCell ref="B3:G3"/>
    <mergeCell ref="B4:B5"/>
    <mergeCell ref="C4:C5"/>
    <mergeCell ref="D4:D5"/>
    <mergeCell ref="E4:E5"/>
    <mergeCell ref="F5:G5"/>
    <mergeCell ref="F6:G6"/>
    <mergeCell ref="F8:G8"/>
    <mergeCell ref="C15:D15"/>
    <mergeCell ref="C50:G50"/>
    <mergeCell ref="C51:G51"/>
  </mergeCells>
  <pageMargins left="0.7" right="0.7" top="0.75" bottom="0.75" header="0.3" footer="0.3"/>
  <pageSetup paperSize="9" scale="6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48</vt:i4>
      </vt:variant>
      <vt:variant>
        <vt:lpstr>Именованные диапазоны</vt:lpstr>
      </vt:variant>
      <vt:variant>
        <vt:i4>48</vt:i4>
      </vt:variant>
    </vt:vector>
  </HeadingPairs>
  <TitlesOfParts>
    <vt:vector size="96" baseType="lpstr">
      <vt:lpstr>07.11.ш</vt:lpstr>
      <vt:lpstr>07.11.к</vt:lpstr>
      <vt:lpstr>07.11.л</vt:lpstr>
      <vt:lpstr>07.11.о</vt:lpstr>
      <vt:lpstr>07.11.н</vt:lpstr>
      <vt:lpstr>07.11.м</vt:lpstr>
      <vt:lpstr>08.11.ш</vt:lpstr>
      <vt:lpstr>08.11.к</vt:lpstr>
      <vt:lpstr>08.11.л</vt:lpstr>
      <vt:lpstr>08.11.о</vt:lpstr>
      <vt:lpstr>08.11.н</vt:lpstr>
      <vt:lpstr>08.11.м</vt:lpstr>
      <vt:lpstr>09.11.ш</vt:lpstr>
      <vt:lpstr>09.11.к</vt:lpstr>
      <vt:lpstr>09.11.л</vt:lpstr>
      <vt:lpstr>09.11.о</vt:lpstr>
      <vt:lpstr>09.11.н</vt:lpstr>
      <vt:lpstr>09.11.м</vt:lpstr>
      <vt:lpstr>10.11.ш</vt:lpstr>
      <vt:lpstr>10.11.к</vt:lpstr>
      <vt:lpstr>10.11.л</vt:lpstr>
      <vt:lpstr>10.11.о</vt:lpstr>
      <vt:lpstr>10.11.н</vt:lpstr>
      <vt:lpstr>10.11.м</vt:lpstr>
      <vt:lpstr>13.11.ш</vt:lpstr>
      <vt:lpstr>13.11.к</vt:lpstr>
      <vt:lpstr>13.11.л</vt:lpstr>
      <vt:lpstr>13.11.о</vt:lpstr>
      <vt:lpstr>13.11.н</vt:lpstr>
      <vt:lpstr>13.11.м</vt:lpstr>
      <vt:lpstr>14.11.ш</vt:lpstr>
      <vt:lpstr>14.11.к</vt:lpstr>
      <vt:lpstr>14.11.л</vt:lpstr>
      <vt:lpstr>14.11.о</vt:lpstr>
      <vt:lpstr>14.11.н</vt:lpstr>
      <vt:lpstr>14.11.м</vt:lpstr>
      <vt:lpstr>15.11.ш</vt:lpstr>
      <vt:lpstr>15.11.к</vt:lpstr>
      <vt:lpstr>15.11.л</vt:lpstr>
      <vt:lpstr>15.11.о</vt:lpstr>
      <vt:lpstr>15.11.н</vt:lpstr>
      <vt:lpstr>15.11.м</vt:lpstr>
      <vt:lpstr>16.11.ш</vt:lpstr>
      <vt:lpstr>16.11.к</vt:lpstr>
      <vt:lpstr>16.11.л</vt:lpstr>
      <vt:lpstr>16.11.о</vt:lpstr>
      <vt:lpstr>16.11.н</vt:lpstr>
      <vt:lpstr>16.11.м</vt:lpstr>
      <vt:lpstr>'07.11.к'!Область_печати</vt:lpstr>
      <vt:lpstr>'07.11.л'!Область_печати</vt:lpstr>
      <vt:lpstr>'07.11.м'!Область_печати</vt:lpstr>
      <vt:lpstr>'07.11.н'!Область_печати</vt:lpstr>
      <vt:lpstr>'07.11.о'!Область_печати</vt:lpstr>
      <vt:lpstr>'07.11.ш'!Область_печати</vt:lpstr>
      <vt:lpstr>'08.11.к'!Область_печати</vt:lpstr>
      <vt:lpstr>'08.11.л'!Область_печати</vt:lpstr>
      <vt:lpstr>'08.11.м'!Область_печати</vt:lpstr>
      <vt:lpstr>'08.11.н'!Область_печати</vt:lpstr>
      <vt:lpstr>'08.11.о'!Область_печати</vt:lpstr>
      <vt:lpstr>'08.11.ш'!Область_печати</vt:lpstr>
      <vt:lpstr>'09.11.к'!Область_печати</vt:lpstr>
      <vt:lpstr>'09.11.л'!Область_печати</vt:lpstr>
      <vt:lpstr>'09.11.м'!Область_печати</vt:lpstr>
      <vt:lpstr>'09.11.н'!Область_печати</vt:lpstr>
      <vt:lpstr>'09.11.о'!Область_печати</vt:lpstr>
      <vt:lpstr>'09.11.ш'!Область_печати</vt:lpstr>
      <vt:lpstr>'10.11.к'!Область_печати</vt:lpstr>
      <vt:lpstr>'10.11.л'!Область_печати</vt:lpstr>
      <vt:lpstr>'10.11.м'!Область_печати</vt:lpstr>
      <vt:lpstr>'10.11.н'!Область_печати</vt:lpstr>
      <vt:lpstr>'10.11.о'!Область_печати</vt:lpstr>
      <vt:lpstr>'10.11.ш'!Область_печати</vt:lpstr>
      <vt:lpstr>'13.11.к'!Область_печати</vt:lpstr>
      <vt:lpstr>'13.11.л'!Область_печати</vt:lpstr>
      <vt:lpstr>'13.11.м'!Область_печати</vt:lpstr>
      <vt:lpstr>'13.11.н'!Область_печати</vt:lpstr>
      <vt:lpstr>'13.11.о'!Область_печати</vt:lpstr>
      <vt:lpstr>'13.11.ш'!Область_печати</vt:lpstr>
      <vt:lpstr>'14.11.к'!Область_печати</vt:lpstr>
      <vt:lpstr>'14.11.л'!Область_печати</vt:lpstr>
      <vt:lpstr>'14.11.м'!Область_печати</vt:lpstr>
      <vt:lpstr>'14.11.н'!Область_печати</vt:lpstr>
      <vt:lpstr>'14.11.о'!Область_печати</vt:lpstr>
      <vt:lpstr>'14.11.ш'!Область_печати</vt:lpstr>
      <vt:lpstr>'15.11.к'!Область_печати</vt:lpstr>
      <vt:lpstr>'15.11.л'!Область_печати</vt:lpstr>
      <vt:lpstr>'15.11.м'!Область_печати</vt:lpstr>
      <vt:lpstr>'15.11.н'!Область_печати</vt:lpstr>
      <vt:lpstr>'15.11.о'!Область_печати</vt:lpstr>
      <vt:lpstr>'15.11.ш'!Область_печати</vt:lpstr>
      <vt:lpstr>'16.11.к'!Область_печати</vt:lpstr>
      <vt:lpstr>'16.11.л'!Область_печати</vt:lpstr>
      <vt:lpstr>'16.11.м'!Область_печати</vt:lpstr>
      <vt:lpstr>'16.11.н'!Область_печати</vt:lpstr>
      <vt:lpstr>'16.11.о'!Область_печати</vt:lpstr>
      <vt:lpstr>'16.11.ш'!Область_печати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2023-11-16T04:33:12Z</dcterms:modified>
</cp:coreProperties>
</file>